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ug\Desktop\"/>
    </mc:Choice>
  </mc:AlternateContent>
  <bookViews>
    <workbookView xWindow="0" yWindow="0" windowWidth="19200" windowHeight="7050" activeTab="2"/>
  </bookViews>
  <sheets>
    <sheet name="2017 Male Captures" sheetId="1" r:id="rId1"/>
    <sheet name="2018 Male Captures" sheetId="3" r:id="rId2"/>
    <sheet name="Calculations - Teacher Only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4" l="1"/>
  <c r="B18" i="4"/>
  <c r="B17" i="4"/>
  <c r="B23" i="4"/>
  <c r="B26" i="4"/>
  <c r="B15" i="4"/>
  <c r="B6" i="4"/>
  <c r="B5" i="4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2" i="3"/>
  <c r="B2" i="4" l="1"/>
  <c r="B12" i="4" s="1"/>
  <c r="B7" i="4" l="1"/>
  <c r="B9" i="4" s="1"/>
  <c r="B22" i="4" s="1"/>
  <c r="B13" i="4"/>
  <c r="B14" i="4" s="1"/>
  <c r="B19" i="4" s="1"/>
</calcChain>
</file>

<file path=xl/sharedStrings.xml><?xml version="1.0" encoding="utf-8"?>
<sst xmlns="http://schemas.openxmlformats.org/spreadsheetml/2006/main" count="408" uniqueCount="297">
  <si>
    <t>422F285F7B</t>
  </si>
  <si>
    <t>48764A3E59</t>
  </si>
  <si>
    <t>431121497C</t>
  </si>
  <si>
    <t>460E322107</t>
  </si>
  <si>
    <t>460E5D524A</t>
  </si>
  <si>
    <t>422F2F0F03</t>
  </si>
  <si>
    <t>423047284F</t>
  </si>
  <si>
    <t>42304E3A46</t>
  </si>
  <si>
    <t>422F2E5F10</t>
  </si>
  <si>
    <t>43130D3F6D</t>
  </si>
  <si>
    <t>486C17102B</t>
  </si>
  <si>
    <t>43127D434B</t>
  </si>
  <si>
    <t>4313217C4F</t>
  </si>
  <si>
    <t>43132B0D58</t>
  </si>
  <si>
    <t>4311114E0A</t>
  </si>
  <si>
    <t>46182D4B46</t>
  </si>
  <si>
    <t>43131D6928</t>
  </si>
  <si>
    <t>43115E7678</t>
  </si>
  <si>
    <t>486860214C</t>
  </si>
  <si>
    <t>422F3F1A28</t>
  </si>
  <si>
    <t>4311325B29</t>
  </si>
  <si>
    <t>4313102F30</t>
  </si>
  <si>
    <t>422F2E5441</t>
  </si>
  <si>
    <t>48753B556F</t>
  </si>
  <si>
    <t>48762A4926</t>
  </si>
  <si>
    <t>460E014D29</t>
  </si>
  <si>
    <t>422F480807</t>
  </si>
  <si>
    <t>43113D5B01</t>
  </si>
  <si>
    <t>43131D680B</t>
  </si>
  <si>
    <t>4313283B78</t>
  </si>
  <si>
    <t>460E611E4F</t>
  </si>
  <si>
    <t>48690F6721</t>
  </si>
  <si>
    <t>4311350C5C</t>
  </si>
  <si>
    <t>460D4B5149</t>
  </si>
  <si>
    <t>43110C674F</t>
  </si>
  <si>
    <t>486974782A</t>
  </si>
  <si>
    <t>48757A1A28</t>
  </si>
  <si>
    <t>43112C7A59</t>
  </si>
  <si>
    <t>486B2A1264</t>
  </si>
  <si>
    <t>460E36210B</t>
  </si>
  <si>
    <t>460D64110F</t>
  </si>
  <si>
    <t>4313263C49</t>
  </si>
  <si>
    <t>486446766C</t>
  </si>
  <si>
    <t>4311217C38</t>
  </si>
  <si>
    <t>423041076C</t>
  </si>
  <si>
    <t>4618375C69</t>
  </si>
  <si>
    <t>486B015C46</t>
  </si>
  <si>
    <t>460E5C1B42</t>
  </si>
  <si>
    <t>4313151F55</t>
  </si>
  <si>
    <t>422F3B6C0E</t>
  </si>
  <si>
    <t>4868574E79</t>
  </si>
  <si>
    <t>4313277A0A</t>
  </si>
  <si>
    <t>48745F3C6E</t>
  </si>
  <si>
    <t>48764F5449</t>
  </si>
  <si>
    <t>48686A4863</t>
  </si>
  <si>
    <t>48761F7447</t>
  </si>
  <si>
    <t>43127F7C1A</t>
  </si>
  <si>
    <t>486A3D2F11</t>
  </si>
  <si>
    <t>460E5F6147</t>
  </si>
  <si>
    <t>48696E392C</t>
  </si>
  <si>
    <t>43130F520F</t>
  </si>
  <si>
    <t>486B1D0D55</t>
  </si>
  <si>
    <t>486A725134</t>
  </si>
  <si>
    <t>4313094B7F</t>
  </si>
  <si>
    <t>422F360A15</t>
  </si>
  <si>
    <t>4876353E6B</t>
  </si>
  <si>
    <t>422F344D06</t>
  </si>
  <si>
    <t>460E616F68</t>
  </si>
  <si>
    <t>460E4F5C29</t>
  </si>
  <si>
    <t>48752A1A25</t>
  </si>
  <si>
    <t>486C231F17</t>
  </si>
  <si>
    <t>4313037C3F</t>
  </si>
  <si>
    <t>486A7C456C</t>
  </si>
  <si>
    <t>4868670A61</t>
  </si>
  <si>
    <t>48761F7673</t>
  </si>
  <si>
    <t>460D4C2A63</t>
  </si>
  <si>
    <t>423047223D</t>
  </si>
  <si>
    <t>460D6A7C36</t>
  </si>
  <si>
    <t>4311095A55</t>
  </si>
  <si>
    <t>4312744B4E</t>
  </si>
  <si>
    <t>4311305A6D</t>
  </si>
  <si>
    <t>43130A7A52</t>
  </si>
  <si>
    <t>43131B1C7E</t>
  </si>
  <si>
    <t>421C310C02</t>
  </si>
  <si>
    <t>4313207B56</t>
  </si>
  <si>
    <t>4313245C54</t>
  </si>
  <si>
    <t>460E320213</t>
  </si>
  <si>
    <t>422F3C567E</t>
  </si>
  <si>
    <t>4874731B2C</t>
  </si>
  <si>
    <t>460D581238</t>
  </si>
  <si>
    <t>43127A5E35</t>
  </si>
  <si>
    <t>460D5C0650</t>
  </si>
  <si>
    <t>4310780D35</t>
  </si>
  <si>
    <t>422F4B4E23</t>
  </si>
  <si>
    <t>43132C4944</t>
  </si>
  <si>
    <t>4313132C54</t>
  </si>
  <si>
    <t>4618490E7C</t>
  </si>
  <si>
    <t>460D3A6019</t>
  </si>
  <si>
    <t>422F4F3A31</t>
  </si>
  <si>
    <t>486B210533</t>
  </si>
  <si>
    <t>486A593753</t>
  </si>
  <si>
    <t>43132C2A29</t>
  </si>
  <si>
    <t>460E6A2A0C</t>
  </si>
  <si>
    <t>486B206250</t>
  </si>
  <si>
    <t>43130C5745</t>
  </si>
  <si>
    <t>43130E4C0D</t>
  </si>
  <si>
    <t>42304C1F1B</t>
  </si>
  <si>
    <t>421C08547B</t>
  </si>
  <si>
    <t>486B1F0574</t>
  </si>
  <si>
    <t>43112C0A5D</t>
  </si>
  <si>
    <t>43110C295E</t>
  </si>
  <si>
    <t>4311165E0B</t>
  </si>
  <si>
    <t>486A092C71</t>
  </si>
  <si>
    <t>422F28492B</t>
  </si>
  <si>
    <t>4875734E76</t>
  </si>
  <si>
    <t>4618484C25</t>
  </si>
  <si>
    <t>487632253B</t>
  </si>
  <si>
    <t>422F3D5749</t>
  </si>
  <si>
    <t>486B214C2F</t>
  </si>
  <si>
    <t>486B295757</t>
  </si>
  <si>
    <t>431166362D</t>
  </si>
  <si>
    <t>48691E7B7B</t>
  </si>
  <si>
    <t>431109434E</t>
  </si>
  <si>
    <t>4313135E64</t>
  </si>
  <si>
    <t>4313215E78</t>
  </si>
  <si>
    <t>4875286E5C</t>
  </si>
  <si>
    <t>43131B793D</t>
  </si>
  <si>
    <t>487529460D</t>
  </si>
  <si>
    <t>43110D3C0D</t>
  </si>
  <si>
    <t>43130F6C1A</t>
  </si>
  <si>
    <t>422F341773</t>
  </si>
  <si>
    <t>461857557A</t>
  </si>
  <si>
    <t>42302D7E20</t>
  </si>
  <si>
    <t>43132A4664</t>
  </si>
  <si>
    <t>4230422D6E</t>
  </si>
  <si>
    <t>422F2B5354</t>
  </si>
  <si>
    <t>43131F1B7F</t>
  </si>
  <si>
    <t>460E38414D</t>
  </si>
  <si>
    <t>431127023F</t>
  </si>
  <si>
    <t>4313224F56</t>
  </si>
  <si>
    <t>431103114D</t>
  </si>
  <si>
    <t>486A7E3D49</t>
  </si>
  <si>
    <t>43114F721A</t>
  </si>
  <si>
    <t>486B794607</t>
  </si>
  <si>
    <t>486B1E1F6C</t>
  </si>
  <si>
    <t>43130F5615</t>
  </si>
  <si>
    <t>422F300622</t>
  </si>
  <si>
    <t>4230342C3C</t>
  </si>
  <si>
    <t>460E2F014E</t>
  </si>
  <si>
    <t>486D6E5475</t>
  </si>
  <si>
    <t>431319166B</t>
  </si>
  <si>
    <t>43107E4A2A</t>
  </si>
  <si>
    <t>422F304778</t>
  </si>
  <si>
    <t>422F4E0604</t>
  </si>
  <si>
    <t>431300337E</t>
  </si>
  <si>
    <t>42304F5563</t>
  </si>
  <si>
    <t>4876271C57</t>
  </si>
  <si>
    <t>431162131B</t>
  </si>
  <si>
    <t>4875183B19</t>
  </si>
  <si>
    <t>48640E3417</t>
  </si>
  <si>
    <t>42303A1336</t>
  </si>
  <si>
    <t>486A495745</t>
  </si>
  <si>
    <t>48665A562F</t>
  </si>
  <si>
    <t>4230522E15</t>
  </si>
  <si>
    <t>4313194D3D</t>
  </si>
  <si>
    <t>4313032C38</t>
  </si>
  <si>
    <t>422F301B23</t>
  </si>
  <si>
    <t>4230435F4A</t>
  </si>
  <si>
    <t>43115A472A</t>
  </si>
  <si>
    <t>4203422E3F</t>
  </si>
  <si>
    <t>4313187F60</t>
  </si>
  <si>
    <t>43114B6672</t>
  </si>
  <si>
    <t>4313235D08</t>
  </si>
  <si>
    <t>42303F2353</t>
  </si>
  <si>
    <t>43132B2333</t>
  </si>
  <si>
    <t>486C161611</t>
  </si>
  <si>
    <t>4311071B33</t>
  </si>
  <si>
    <t>431301483F</t>
  </si>
  <si>
    <t>4230321F3D</t>
  </si>
  <si>
    <t>43115A2A2F</t>
  </si>
  <si>
    <t>4875727B26</t>
  </si>
  <si>
    <t>RFID Tag</t>
  </si>
  <si>
    <t>BioMark Tag</t>
  </si>
  <si>
    <t>Total Length (cm)</t>
  </si>
  <si>
    <t>Fork Length (cm)</t>
  </si>
  <si>
    <t>Capture Date</t>
  </si>
  <si>
    <t>460E363056</t>
  </si>
  <si>
    <t>431112782A</t>
  </si>
  <si>
    <t>42303F245E</t>
  </si>
  <si>
    <t>431313284E</t>
  </si>
  <si>
    <t>4311044D69</t>
  </si>
  <si>
    <t>4618270B0F</t>
  </si>
  <si>
    <t>4313041D19</t>
  </si>
  <si>
    <t>43132D792D</t>
  </si>
  <si>
    <t>486A600A69</t>
  </si>
  <si>
    <t>486924622B</t>
  </si>
  <si>
    <t>46184D355C</t>
  </si>
  <si>
    <t>4230362B56</t>
  </si>
  <si>
    <t>4313272C23</t>
  </si>
  <si>
    <t>43132B2862</t>
  </si>
  <si>
    <t>4311151F22</t>
  </si>
  <si>
    <t>4230536C4C</t>
  </si>
  <si>
    <t>486A7B2E38</t>
  </si>
  <si>
    <t>43113F0F7B</t>
  </si>
  <si>
    <t>422F29260E</t>
  </si>
  <si>
    <t>486B02352A</t>
  </si>
  <si>
    <t>431112206B</t>
  </si>
  <si>
    <t>43111D420D</t>
  </si>
  <si>
    <t>43107C3502</t>
  </si>
  <si>
    <t>460E307D3B</t>
  </si>
  <si>
    <t>4311202C2B</t>
  </si>
  <si>
    <t>460D5F712A</t>
  </si>
  <si>
    <t>4230496A3E</t>
  </si>
  <si>
    <t>4618574A4F</t>
  </si>
  <si>
    <t>43113E4750</t>
  </si>
  <si>
    <t>4311175A05</t>
  </si>
  <si>
    <t>422F347004</t>
  </si>
  <si>
    <t>460E0F2010</t>
  </si>
  <si>
    <t>461840386C</t>
  </si>
  <si>
    <t>4311367B26</t>
  </si>
  <si>
    <t>422F320D14</t>
  </si>
  <si>
    <t>4230470E62</t>
  </si>
  <si>
    <t>486B154230</t>
  </si>
  <si>
    <t>460E6A1F48</t>
  </si>
  <si>
    <t>4311231E11</t>
  </si>
  <si>
    <t>422F373B5F</t>
  </si>
  <si>
    <t>460E602A3C</t>
  </si>
  <si>
    <t>48645B1716</t>
  </si>
  <si>
    <t>43127F4E53</t>
  </si>
  <si>
    <t>43132D3326</t>
  </si>
  <si>
    <t>460D6E2F2A</t>
  </si>
  <si>
    <t>460d586008</t>
  </si>
  <si>
    <t>422F403645</t>
  </si>
  <si>
    <t>487538772B</t>
  </si>
  <si>
    <t>43116E3343</t>
  </si>
  <si>
    <t>4313133D09</t>
  </si>
  <si>
    <t>46183C5D6E</t>
  </si>
  <si>
    <t>486B0C1B7D</t>
  </si>
  <si>
    <t>4230372A61</t>
  </si>
  <si>
    <t>487640791D</t>
  </si>
  <si>
    <t>43130A626A</t>
  </si>
  <si>
    <t>486E144028</t>
  </si>
  <si>
    <t>4875682A5E</t>
  </si>
  <si>
    <t>48685C3508</t>
  </si>
  <si>
    <t>460B3E1F5A</t>
  </si>
  <si>
    <t>460E5D0540</t>
  </si>
  <si>
    <t>4312770A67</t>
  </si>
  <si>
    <t>4313223A6B</t>
  </si>
  <si>
    <t>43131A4877</t>
  </si>
  <si>
    <t>43130A381F</t>
  </si>
  <si>
    <t>42304E1D48</t>
  </si>
  <si>
    <t>486A157A6F</t>
  </si>
  <si>
    <t>48755A4C16</t>
  </si>
  <si>
    <t>460E6A2E16</t>
  </si>
  <si>
    <t>43107D486D</t>
  </si>
  <si>
    <t>43127A4865</t>
  </si>
  <si>
    <t>43112D7732</t>
  </si>
  <si>
    <t>43110D6175</t>
  </si>
  <si>
    <t>486D74404D</t>
  </si>
  <si>
    <t>431304522B</t>
  </si>
  <si>
    <t>4618296A6A</t>
  </si>
  <si>
    <t>460D581416</t>
  </si>
  <si>
    <t>431324796E</t>
  </si>
  <si>
    <t>4312715F32</t>
  </si>
  <si>
    <t>460E517026</t>
  </si>
  <si>
    <t>486A541408</t>
  </si>
  <si>
    <t>487604482E</t>
  </si>
  <si>
    <t>48685A393F</t>
  </si>
  <si>
    <t>486A611837</t>
  </si>
  <si>
    <t>486B291334</t>
  </si>
  <si>
    <t>4230306D6A</t>
  </si>
  <si>
    <t>460E637420</t>
  </si>
  <si>
    <t>43127F1505</t>
  </si>
  <si>
    <t>43132A616A</t>
  </si>
  <si>
    <t>NA</t>
  </si>
  <si>
    <t>Weight (g)</t>
  </si>
  <si>
    <t>Biomark Tag</t>
  </si>
  <si>
    <t>Captured in 2017?</t>
  </si>
  <si>
    <t>2017 Marked (M)</t>
  </si>
  <si>
    <t>M</t>
  </si>
  <si>
    <t>C</t>
  </si>
  <si>
    <t>r</t>
  </si>
  <si>
    <t>N</t>
  </si>
  <si>
    <t>Males</t>
  </si>
  <si>
    <t>2018 Captures (C) n</t>
  </si>
  <si>
    <t>2017 Recaptures (r) m</t>
  </si>
  <si>
    <t>sqrt</t>
  </si>
  <si>
    <t>1-r/M</t>
  </si>
  <si>
    <t>(r/C)*(1-(r/C) / C-1</t>
  </si>
  <si>
    <t>1 / 2C</t>
  </si>
  <si>
    <t>SE (r/C)</t>
  </si>
  <si>
    <t>CI + (r/C)</t>
  </si>
  <si>
    <t>CI - (r/C)</t>
  </si>
  <si>
    <t xml:space="preserve">N </t>
  </si>
  <si>
    <t>95% Confidence Lower</t>
  </si>
  <si>
    <t>95% Confidence Upper</t>
  </si>
  <si>
    <t>Harvest Limit (based on males)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</si>
</sst>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Alignment="1">
      <alignment horizontal="left"/>
    </xf>
    <xf numFmtId="1" fontId="1" fillId="2" borderId="0" xfId="0" applyNumberFormat="1" applyFont="1" applyFill="1" applyBorder="1" applyAlignment="1">
      <alignment horizontal="left"/>
    </xf>
    <xf numFmtId="0" fontId="0" fillId="3" borderId="0" xfId="0" applyFill="1" applyBorder="1" applyAlignment="1">
      <alignment horizontal="center" wrapText="1"/>
    </xf>
    <xf numFmtId="14" fontId="0" fillId="3" borderId="0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0" borderId="0" xfId="1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4" fontId="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0" fillId="3" borderId="9" xfId="0" applyFill="1" applyBorder="1"/>
    <xf numFmtId="1" fontId="0" fillId="3" borderId="6" xfId="0" applyNumberFormat="1" applyFill="1" applyBorder="1" applyAlignment="1">
      <alignment horizontal="center"/>
    </xf>
    <xf numFmtId="1" fontId="0" fillId="3" borderId="10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" fontId="0" fillId="3" borderId="2" xfId="0" applyNumberFormat="1" applyFill="1" applyBorder="1"/>
    <xf numFmtId="165" fontId="0" fillId="3" borderId="4" xfId="0" applyNumberFormat="1" applyFill="1" applyBorder="1"/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workbookViewId="0">
      <selection activeCell="F3" sqref="F3"/>
    </sheetView>
  </sheetViews>
  <sheetFormatPr defaultRowHeight="14.5" x14ac:dyDescent="0.35"/>
  <cols>
    <col min="1" max="2" width="15.90625" style="5" bestFit="1" customWidth="1"/>
    <col min="3" max="3" width="14.08984375" style="3" customWidth="1"/>
    <col min="4" max="4" width="10.6328125" style="2" customWidth="1"/>
    <col min="5" max="5" width="10.453125" style="2" customWidth="1"/>
    <col min="6" max="6" width="7.6328125" style="2" bestFit="1" customWidth="1"/>
  </cols>
  <sheetData>
    <row r="1" spans="1:6" x14ac:dyDescent="0.35">
      <c r="A1" s="12" t="s">
        <v>181</v>
      </c>
      <c r="B1" s="12" t="s">
        <v>182</v>
      </c>
      <c r="C1" s="13" t="s">
        <v>185</v>
      </c>
      <c r="D1" s="12" t="s">
        <v>183</v>
      </c>
      <c r="E1" s="12" t="s">
        <v>184</v>
      </c>
      <c r="F1" s="12" t="s">
        <v>275</v>
      </c>
    </row>
    <row r="2" spans="1:6" ht="15" thickBot="1" x14ac:dyDescent="0.4">
      <c r="A2" s="14"/>
      <c r="B2" s="14"/>
      <c r="C2" s="15"/>
      <c r="D2" s="14"/>
      <c r="E2" s="14"/>
      <c r="F2" s="14"/>
    </row>
    <row r="3" spans="1:6" ht="15" thickTop="1" x14ac:dyDescent="0.35">
      <c r="A3" s="6">
        <v>179330828</v>
      </c>
      <c r="B3" s="7" t="s">
        <v>0</v>
      </c>
      <c r="C3" s="3">
        <v>42845.973438773151</v>
      </c>
      <c r="D3" s="1">
        <v>149</v>
      </c>
      <c r="E3" s="1">
        <v>136</v>
      </c>
      <c r="F3" s="4">
        <v>32.299999999999997</v>
      </c>
    </row>
    <row r="4" spans="1:6" x14ac:dyDescent="0.35">
      <c r="A4" s="6">
        <v>177034376</v>
      </c>
      <c r="B4" s="7" t="s">
        <v>1</v>
      </c>
      <c r="C4" s="3">
        <v>42844.275569097219</v>
      </c>
      <c r="D4" s="1">
        <v>123</v>
      </c>
      <c r="E4" s="1">
        <v>114</v>
      </c>
      <c r="F4" s="4">
        <v>14.6</v>
      </c>
    </row>
    <row r="5" spans="1:6" x14ac:dyDescent="0.35">
      <c r="A5" s="6">
        <v>180013741</v>
      </c>
      <c r="B5" s="7" t="s">
        <v>2</v>
      </c>
      <c r="C5" s="3">
        <v>42845.518114930557</v>
      </c>
      <c r="D5" s="1">
        <v>146</v>
      </c>
      <c r="E5" s="1">
        <v>134</v>
      </c>
      <c r="F5" s="4">
        <v>22.7</v>
      </c>
    </row>
    <row r="6" spans="1:6" x14ac:dyDescent="0.35">
      <c r="A6" s="8">
        <v>900230000037352</v>
      </c>
      <c r="B6" s="7" t="s">
        <v>3</v>
      </c>
      <c r="C6" s="3">
        <v>42854.029275231478</v>
      </c>
      <c r="D6" s="1">
        <v>155</v>
      </c>
      <c r="E6" s="1">
        <v>141</v>
      </c>
      <c r="F6" s="4">
        <v>28.5</v>
      </c>
    </row>
    <row r="7" spans="1:6" x14ac:dyDescent="0.35">
      <c r="A7" s="8">
        <v>900230000037354</v>
      </c>
      <c r="B7" s="7" t="s">
        <v>4</v>
      </c>
      <c r="C7" s="3">
        <v>42854.891124074071</v>
      </c>
      <c r="D7" s="1">
        <v>150</v>
      </c>
      <c r="E7" s="1">
        <v>137</v>
      </c>
      <c r="F7" s="4">
        <v>22.9</v>
      </c>
    </row>
    <row r="8" spans="1:6" x14ac:dyDescent="0.35">
      <c r="A8" s="7">
        <v>179330862</v>
      </c>
      <c r="B8" s="7" t="s">
        <v>5</v>
      </c>
      <c r="C8" s="3">
        <v>42843.430866666669</v>
      </c>
      <c r="D8" s="1">
        <v>146</v>
      </c>
      <c r="E8" s="1">
        <v>135</v>
      </c>
      <c r="F8" s="4">
        <v>22.4</v>
      </c>
    </row>
    <row r="9" spans="1:6" x14ac:dyDescent="0.35">
      <c r="A9" s="6">
        <v>900230000006380</v>
      </c>
      <c r="B9" s="7" t="s">
        <v>6</v>
      </c>
      <c r="C9" s="3">
        <v>42845.842555902775</v>
      </c>
      <c r="D9" s="1">
        <v>138</v>
      </c>
      <c r="E9" s="1">
        <v>129</v>
      </c>
      <c r="F9" s="4">
        <v>20.6</v>
      </c>
    </row>
    <row r="10" spans="1:6" x14ac:dyDescent="0.35">
      <c r="A10" s="6">
        <v>179330763</v>
      </c>
      <c r="B10" s="7" t="s">
        <v>7</v>
      </c>
      <c r="C10" s="3">
        <v>42845.727032870367</v>
      </c>
      <c r="D10" s="1">
        <v>153</v>
      </c>
      <c r="E10" s="1">
        <v>142</v>
      </c>
      <c r="F10" s="4">
        <v>25.2</v>
      </c>
    </row>
    <row r="11" spans="1:6" x14ac:dyDescent="0.35">
      <c r="A11" s="7">
        <v>900230000037366</v>
      </c>
      <c r="B11" s="7">
        <v>900164000358594</v>
      </c>
      <c r="C11" s="3">
        <v>42849.525370949072</v>
      </c>
      <c r="D11" s="1">
        <v>124</v>
      </c>
      <c r="E11" s="1">
        <v>114</v>
      </c>
      <c r="F11" s="4">
        <v>12.6</v>
      </c>
    </row>
    <row r="12" spans="1:6" x14ac:dyDescent="0.35">
      <c r="A12" s="6">
        <v>900230000006315</v>
      </c>
      <c r="B12" s="7">
        <v>985120015286392</v>
      </c>
      <c r="C12" s="3">
        <v>42845.338435648147</v>
      </c>
      <c r="D12" s="1">
        <v>139</v>
      </c>
      <c r="E12" s="1">
        <v>128</v>
      </c>
      <c r="F12" s="4">
        <v>19.399999999999999</v>
      </c>
    </row>
    <row r="13" spans="1:6" x14ac:dyDescent="0.35">
      <c r="A13" s="6">
        <v>900230000037357</v>
      </c>
      <c r="B13" s="7" t="s">
        <v>8</v>
      </c>
      <c r="C13" s="3">
        <v>42854.892344444444</v>
      </c>
      <c r="D13" s="1">
        <v>135</v>
      </c>
      <c r="E13" s="1">
        <v>127</v>
      </c>
      <c r="F13" s="4">
        <v>16.3</v>
      </c>
    </row>
    <row r="14" spans="1:6" x14ac:dyDescent="0.35">
      <c r="A14" s="7">
        <v>177034187</v>
      </c>
      <c r="B14" s="7" t="s">
        <v>9</v>
      </c>
      <c r="C14" s="3">
        <v>42845.663533796294</v>
      </c>
      <c r="D14" s="1">
        <v>136</v>
      </c>
      <c r="E14" s="1">
        <v>125</v>
      </c>
      <c r="F14" s="4">
        <v>20.3</v>
      </c>
    </row>
    <row r="15" spans="1:6" x14ac:dyDescent="0.35">
      <c r="A15" s="7">
        <v>900230000037365</v>
      </c>
      <c r="B15" s="7">
        <v>900164000358090</v>
      </c>
      <c r="C15" s="3">
        <v>42854.808959374997</v>
      </c>
      <c r="D15" s="1">
        <v>138</v>
      </c>
      <c r="E15" s="1">
        <v>126</v>
      </c>
      <c r="F15" s="4">
        <v>18.5</v>
      </c>
    </row>
    <row r="16" spans="1:6" x14ac:dyDescent="0.35">
      <c r="A16" s="7">
        <v>177034132</v>
      </c>
      <c r="B16" s="7" t="s">
        <v>10</v>
      </c>
      <c r="C16" s="3">
        <v>42845.12024837963</v>
      </c>
      <c r="D16" s="1">
        <v>144</v>
      </c>
      <c r="E16" s="1">
        <v>132</v>
      </c>
      <c r="F16" s="4">
        <v>21.4</v>
      </c>
    </row>
    <row r="17" spans="1:6" x14ac:dyDescent="0.35">
      <c r="A17" s="7">
        <v>179330738</v>
      </c>
      <c r="B17" s="7" t="s">
        <v>11</v>
      </c>
      <c r="C17" s="3">
        <v>42849.835299189814</v>
      </c>
      <c r="D17" s="1">
        <v>137</v>
      </c>
      <c r="E17" s="1">
        <v>127</v>
      </c>
      <c r="F17" s="4">
        <v>23.1</v>
      </c>
    </row>
    <row r="18" spans="1:6" x14ac:dyDescent="0.35">
      <c r="A18" s="7">
        <v>900230000037393</v>
      </c>
      <c r="B18" s="7" t="s">
        <v>12</v>
      </c>
      <c r="C18" s="3">
        <v>42854.505334027781</v>
      </c>
      <c r="D18" s="1">
        <v>126</v>
      </c>
      <c r="E18" s="1">
        <v>117</v>
      </c>
      <c r="F18" s="4">
        <v>11.2</v>
      </c>
    </row>
    <row r="19" spans="1:6" x14ac:dyDescent="0.35">
      <c r="A19" s="7">
        <v>900230000037363</v>
      </c>
      <c r="B19" s="7">
        <v>900164000358088</v>
      </c>
      <c r="C19" s="3">
        <v>42855.069197685189</v>
      </c>
      <c r="D19" s="1">
        <v>130</v>
      </c>
      <c r="E19" s="1">
        <v>125</v>
      </c>
      <c r="F19" s="4">
        <v>19.399999999999999</v>
      </c>
    </row>
    <row r="20" spans="1:6" x14ac:dyDescent="0.35">
      <c r="A20" s="7">
        <v>179330886</v>
      </c>
      <c r="B20" s="7" t="s">
        <v>13</v>
      </c>
      <c r="C20" s="3">
        <v>42854.842450231481</v>
      </c>
      <c r="D20" s="1">
        <v>144</v>
      </c>
      <c r="E20" s="1">
        <v>132</v>
      </c>
      <c r="F20" s="4">
        <v>19.100000000000001</v>
      </c>
    </row>
    <row r="21" spans="1:6" x14ac:dyDescent="0.35">
      <c r="A21" s="7">
        <v>179330864</v>
      </c>
      <c r="B21" s="7" t="s">
        <v>14</v>
      </c>
      <c r="C21" s="3">
        <v>42852.115882754631</v>
      </c>
      <c r="D21" s="1">
        <v>138</v>
      </c>
      <c r="E21" s="1">
        <v>128</v>
      </c>
      <c r="F21" s="4">
        <v>34.4</v>
      </c>
    </row>
    <row r="22" spans="1:6" x14ac:dyDescent="0.35">
      <c r="A22" s="7">
        <v>177034197</v>
      </c>
      <c r="B22" s="7" t="s">
        <v>15</v>
      </c>
      <c r="C22" s="3">
        <v>42852.267177314818</v>
      </c>
      <c r="D22" s="1">
        <v>148</v>
      </c>
      <c r="E22" s="1">
        <v>136</v>
      </c>
      <c r="F22" s="4">
        <v>18.5</v>
      </c>
    </row>
    <row r="23" spans="1:6" x14ac:dyDescent="0.35">
      <c r="A23" s="7">
        <v>900230000037360</v>
      </c>
      <c r="B23" s="7">
        <v>900164000358586</v>
      </c>
      <c r="C23" s="3">
        <v>42854.181016087961</v>
      </c>
      <c r="D23" s="1">
        <v>128</v>
      </c>
      <c r="E23" s="1">
        <v>115</v>
      </c>
      <c r="F23" s="4">
        <v>14.5</v>
      </c>
    </row>
    <row r="24" spans="1:6" x14ac:dyDescent="0.35">
      <c r="A24" s="7">
        <v>177034346</v>
      </c>
      <c r="B24" s="7" t="s">
        <v>16</v>
      </c>
      <c r="C24" s="3">
        <v>42852.123013310185</v>
      </c>
      <c r="D24" s="1">
        <v>142</v>
      </c>
      <c r="E24" s="1">
        <v>132</v>
      </c>
      <c r="F24" s="4">
        <v>21.5</v>
      </c>
    </row>
    <row r="25" spans="1:6" x14ac:dyDescent="0.35">
      <c r="A25" s="7">
        <v>180013503</v>
      </c>
      <c r="B25" s="7" t="s">
        <v>17</v>
      </c>
      <c r="C25" s="3">
        <v>42851.923937384257</v>
      </c>
      <c r="D25" s="1">
        <v>136</v>
      </c>
      <c r="E25" s="1">
        <v>127</v>
      </c>
      <c r="F25" s="4">
        <v>17.600000000000001</v>
      </c>
    </row>
    <row r="26" spans="1:6" x14ac:dyDescent="0.35">
      <c r="A26" s="7">
        <v>179330754</v>
      </c>
      <c r="B26" s="7" t="s">
        <v>18</v>
      </c>
      <c r="C26" s="3">
        <v>42851.926169444443</v>
      </c>
      <c r="D26" s="1">
        <v>138</v>
      </c>
      <c r="E26" s="1">
        <v>124</v>
      </c>
      <c r="F26" s="4">
        <v>20.5</v>
      </c>
    </row>
    <row r="27" spans="1:6" x14ac:dyDescent="0.35">
      <c r="A27" s="6">
        <v>179330761</v>
      </c>
      <c r="B27" s="7">
        <v>4230306970</v>
      </c>
      <c r="C27" s="3">
        <v>42851.781044675925</v>
      </c>
      <c r="D27" s="1">
        <v>159</v>
      </c>
      <c r="E27" s="1">
        <v>145</v>
      </c>
      <c r="F27" s="4">
        <v>29.1</v>
      </c>
    </row>
    <row r="28" spans="1:6" x14ac:dyDescent="0.35">
      <c r="A28" s="7">
        <v>179330810</v>
      </c>
      <c r="B28" s="7">
        <v>4313177966</v>
      </c>
      <c r="C28" s="3">
        <v>42852.199357523146</v>
      </c>
      <c r="D28" s="1">
        <v>157</v>
      </c>
      <c r="E28" s="1">
        <v>145</v>
      </c>
      <c r="F28" s="4">
        <v>33.4</v>
      </c>
    </row>
    <row r="29" spans="1:6" x14ac:dyDescent="0.35">
      <c r="A29" s="6">
        <v>180013688</v>
      </c>
      <c r="B29" s="7" t="s">
        <v>19</v>
      </c>
      <c r="C29" s="3">
        <v>42851.763763310184</v>
      </c>
      <c r="D29" s="1">
        <v>158</v>
      </c>
      <c r="E29" s="1">
        <v>145</v>
      </c>
      <c r="F29" s="4">
        <v>26.4</v>
      </c>
    </row>
    <row r="30" spans="1:6" x14ac:dyDescent="0.35">
      <c r="A30" s="7">
        <v>179330831</v>
      </c>
      <c r="B30" s="7" t="s">
        <v>20</v>
      </c>
      <c r="C30" s="3">
        <v>42852.106122569443</v>
      </c>
      <c r="D30" s="1">
        <v>150</v>
      </c>
      <c r="E30" s="1">
        <v>136</v>
      </c>
      <c r="F30" s="4">
        <v>26.2</v>
      </c>
    </row>
    <row r="31" spans="1:6" x14ac:dyDescent="0.35">
      <c r="A31" s="7">
        <v>180013504</v>
      </c>
      <c r="B31" s="7" t="s">
        <v>21</v>
      </c>
      <c r="C31" s="3">
        <v>42852.203907060182</v>
      </c>
      <c r="D31" s="1">
        <v>136</v>
      </c>
      <c r="E31" s="1">
        <v>132</v>
      </c>
      <c r="F31" s="4">
        <v>23.2</v>
      </c>
    </row>
    <row r="32" spans="1:6" x14ac:dyDescent="0.35">
      <c r="A32" s="7">
        <v>180013529</v>
      </c>
      <c r="B32" s="7" t="s">
        <v>22</v>
      </c>
      <c r="C32" s="3">
        <v>42849.830562152776</v>
      </c>
      <c r="D32" s="1">
        <v>135</v>
      </c>
      <c r="E32" s="1">
        <v>126</v>
      </c>
      <c r="F32" s="4">
        <v>17.3</v>
      </c>
    </row>
    <row r="33" spans="1:6" x14ac:dyDescent="0.35">
      <c r="A33" s="7">
        <v>180013506</v>
      </c>
      <c r="B33" s="7">
        <v>4311010154</v>
      </c>
      <c r="C33" s="3">
        <v>42845.099279513888</v>
      </c>
      <c r="D33" s="1">
        <v>173</v>
      </c>
      <c r="E33" s="1">
        <v>160</v>
      </c>
      <c r="F33" s="4">
        <v>36</v>
      </c>
    </row>
    <row r="34" spans="1:6" x14ac:dyDescent="0.35">
      <c r="A34" s="7">
        <v>179330752</v>
      </c>
      <c r="B34" s="7" t="s">
        <v>23</v>
      </c>
      <c r="C34" s="3">
        <v>42852.137203356484</v>
      </c>
      <c r="D34" s="1">
        <v>134</v>
      </c>
      <c r="E34" s="1">
        <v>124</v>
      </c>
      <c r="F34" s="4">
        <v>19.2</v>
      </c>
    </row>
    <row r="35" spans="1:6" x14ac:dyDescent="0.35">
      <c r="A35" s="7">
        <v>180013516</v>
      </c>
      <c r="B35" s="7" t="s">
        <v>24</v>
      </c>
      <c r="C35" s="3">
        <v>42843.807871064811</v>
      </c>
      <c r="D35" s="1">
        <v>151</v>
      </c>
      <c r="E35" s="1">
        <v>136</v>
      </c>
      <c r="F35" s="4">
        <v>27.2</v>
      </c>
    </row>
    <row r="36" spans="1:6" x14ac:dyDescent="0.35">
      <c r="A36" s="6">
        <v>179330801</v>
      </c>
      <c r="B36" s="7" t="s">
        <v>25</v>
      </c>
      <c r="C36" s="3">
        <v>42852.447379513891</v>
      </c>
      <c r="D36" s="1">
        <v>121</v>
      </c>
      <c r="E36" s="1">
        <v>110</v>
      </c>
      <c r="F36" s="4">
        <v>13.3</v>
      </c>
    </row>
    <row r="37" spans="1:6" x14ac:dyDescent="0.35">
      <c r="A37" s="7">
        <v>900230000037395</v>
      </c>
      <c r="B37" s="7">
        <v>900164000358164</v>
      </c>
      <c r="C37" s="3">
        <v>42854.093294907405</v>
      </c>
      <c r="D37" s="1">
        <v>111</v>
      </c>
      <c r="E37" s="1">
        <v>103</v>
      </c>
      <c r="F37" s="4">
        <v>8.4</v>
      </c>
    </row>
    <row r="38" spans="1:6" x14ac:dyDescent="0.35">
      <c r="A38" s="6">
        <v>900230000006325</v>
      </c>
      <c r="B38" s="7" t="s">
        <v>26</v>
      </c>
      <c r="C38" s="3">
        <v>42851.346921990742</v>
      </c>
      <c r="D38" s="1">
        <v>142</v>
      </c>
      <c r="E38" s="1">
        <v>131</v>
      </c>
      <c r="F38" s="4">
        <v>19.600000000000001</v>
      </c>
    </row>
    <row r="39" spans="1:6" x14ac:dyDescent="0.35">
      <c r="A39" s="6">
        <v>180013532</v>
      </c>
      <c r="B39" s="7" t="s">
        <v>27</v>
      </c>
      <c r="C39" s="3">
        <v>42852.083203472219</v>
      </c>
      <c r="D39" s="1">
        <v>151</v>
      </c>
      <c r="E39" s="1">
        <v>141</v>
      </c>
      <c r="F39" s="4">
        <v>23.8</v>
      </c>
    </row>
    <row r="40" spans="1:6" x14ac:dyDescent="0.35">
      <c r="A40" s="6">
        <v>180013523</v>
      </c>
      <c r="B40" s="7" t="s">
        <v>28</v>
      </c>
      <c r="C40" s="3">
        <v>42851.189711458333</v>
      </c>
      <c r="D40" s="1">
        <v>137</v>
      </c>
      <c r="E40" s="1">
        <v>126</v>
      </c>
      <c r="F40" s="4">
        <v>18.7</v>
      </c>
    </row>
    <row r="41" spans="1:6" x14ac:dyDescent="0.35">
      <c r="A41" s="7">
        <v>900230000006388</v>
      </c>
      <c r="B41" s="7" t="s">
        <v>29</v>
      </c>
      <c r="C41" s="3">
        <v>42851.711512037036</v>
      </c>
      <c r="D41" s="1">
        <v>155</v>
      </c>
      <c r="E41" s="1">
        <v>145</v>
      </c>
      <c r="F41" s="4">
        <v>23.8</v>
      </c>
    </row>
    <row r="42" spans="1:6" x14ac:dyDescent="0.35">
      <c r="A42" s="7">
        <v>900230000037388</v>
      </c>
      <c r="B42" s="7" t="s">
        <v>30</v>
      </c>
      <c r="C42" s="3">
        <v>42853.975657407405</v>
      </c>
      <c r="D42" s="1">
        <v>130</v>
      </c>
      <c r="E42" s="1">
        <v>120</v>
      </c>
      <c r="F42" s="4">
        <v>13.3</v>
      </c>
    </row>
    <row r="43" spans="1:6" x14ac:dyDescent="0.35">
      <c r="A43" s="7">
        <v>180013560</v>
      </c>
      <c r="B43" s="7">
        <v>4876297279</v>
      </c>
      <c r="C43" s="3">
        <v>42844.808315277776</v>
      </c>
      <c r="D43" s="1">
        <v>142</v>
      </c>
      <c r="E43" s="1">
        <v>129</v>
      </c>
      <c r="F43" s="4">
        <v>19.5</v>
      </c>
    </row>
    <row r="44" spans="1:6" x14ac:dyDescent="0.35">
      <c r="A44" s="7">
        <v>180013511</v>
      </c>
      <c r="B44" s="7" t="s">
        <v>31</v>
      </c>
      <c r="C44" s="3">
        <v>42852.193628587964</v>
      </c>
      <c r="D44" s="1">
        <v>146</v>
      </c>
      <c r="E44" s="1">
        <v>136</v>
      </c>
      <c r="F44" s="4">
        <v>25.4</v>
      </c>
    </row>
    <row r="45" spans="1:6" x14ac:dyDescent="0.35">
      <c r="A45" s="8">
        <v>177034225</v>
      </c>
      <c r="B45" s="7" t="s">
        <v>32</v>
      </c>
      <c r="C45" s="3">
        <v>42852.391335763888</v>
      </c>
      <c r="D45" s="1">
        <v>171</v>
      </c>
      <c r="E45" s="1">
        <v>156</v>
      </c>
      <c r="F45" s="4">
        <v>37.1</v>
      </c>
    </row>
    <row r="46" spans="1:6" x14ac:dyDescent="0.35">
      <c r="A46" s="8">
        <v>177034206</v>
      </c>
      <c r="B46" s="7">
        <v>4230335138</v>
      </c>
      <c r="C46" s="3">
        <v>42852.79523113426</v>
      </c>
      <c r="D46" s="1">
        <v>168</v>
      </c>
      <c r="E46" s="1">
        <v>158</v>
      </c>
      <c r="F46" s="4">
        <v>29.6</v>
      </c>
    </row>
    <row r="47" spans="1:6" x14ac:dyDescent="0.35">
      <c r="A47" s="6">
        <v>900228000173896</v>
      </c>
      <c r="B47" s="7">
        <v>985120015174315</v>
      </c>
      <c r="C47" s="3">
        <v>42852.448716435189</v>
      </c>
      <c r="D47" s="1">
        <v>146</v>
      </c>
      <c r="E47" s="1">
        <v>134</v>
      </c>
      <c r="F47" s="4">
        <v>23.4</v>
      </c>
    </row>
    <row r="48" spans="1:6" x14ac:dyDescent="0.35">
      <c r="A48" s="6">
        <v>180013667</v>
      </c>
      <c r="B48" s="7" t="s">
        <v>33</v>
      </c>
      <c r="C48" s="3">
        <v>42852.89350416667</v>
      </c>
      <c r="D48" s="1">
        <v>144</v>
      </c>
      <c r="E48" s="1">
        <v>131</v>
      </c>
      <c r="F48" s="4">
        <v>22.1</v>
      </c>
    </row>
    <row r="49" spans="1:6" x14ac:dyDescent="0.35">
      <c r="A49" s="7">
        <v>179330826</v>
      </c>
      <c r="B49" s="7" t="s">
        <v>34</v>
      </c>
      <c r="C49" s="3">
        <v>42852.263431944448</v>
      </c>
      <c r="D49" s="1">
        <v>149</v>
      </c>
      <c r="E49" s="1">
        <v>137</v>
      </c>
      <c r="F49" s="4">
        <v>24.3</v>
      </c>
    </row>
    <row r="50" spans="1:6" x14ac:dyDescent="0.35">
      <c r="A50" s="7">
        <v>900230000037380</v>
      </c>
      <c r="B50" s="7" t="s">
        <v>35</v>
      </c>
      <c r="C50" s="3">
        <v>42853.819511226851</v>
      </c>
      <c r="D50" s="1">
        <v>146</v>
      </c>
      <c r="E50" s="1">
        <v>139</v>
      </c>
      <c r="F50" s="4">
        <v>23.4</v>
      </c>
    </row>
    <row r="51" spans="1:6" x14ac:dyDescent="0.35">
      <c r="A51" s="7">
        <v>179330764</v>
      </c>
      <c r="B51" s="7" t="s">
        <v>36</v>
      </c>
      <c r="C51" s="3">
        <v>42852.232422337962</v>
      </c>
      <c r="D51" s="1">
        <v>137</v>
      </c>
      <c r="E51" s="1">
        <v>126</v>
      </c>
      <c r="F51" s="4">
        <v>11.3</v>
      </c>
    </row>
    <row r="52" spans="1:6" x14ac:dyDescent="0.35">
      <c r="A52" s="7">
        <v>900230000037376</v>
      </c>
      <c r="B52" s="7" t="s">
        <v>37</v>
      </c>
      <c r="C52" s="3">
        <v>42854.08972314815</v>
      </c>
      <c r="D52" s="1">
        <v>166</v>
      </c>
      <c r="E52" s="1">
        <v>154</v>
      </c>
      <c r="F52" s="4">
        <v>29.8</v>
      </c>
    </row>
    <row r="53" spans="1:6" x14ac:dyDescent="0.35">
      <c r="A53" s="7">
        <v>900230000037381</v>
      </c>
      <c r="B53" s="7" t="s">
        <v>38</v>
      </c>
      <c r="C53" s="3">
        <v>42854.637392592595</v>
      </c>
      <c r="D53" s="1">
        <v>128</v>
      </c>
      <c r="E53" s="1">
        <v>118</v>
      </c>
      <c r="F53" s="4">
        <v>14.4</v>
      </c>
    </row>
    <row r="54" spans="1:6" x14ac:dyDescent="0.35">
      <c r="A54" s="7">
        <v>179330923</v>
      </c>
      <c r="B54" s="7" t="s">
        <v>39</v>
      </c>
      <c r="C54" s="3">
        <v>42853.649959259259</v>
      </c>
      <c r="D54" s="1">
        <v>149</v>
      </c>
      <c r="E54" s="1">
        <v>134</v>
      </c>
      <c r="F54" s="4">
        <v>27.8</v>
      </c>
    </row>
    <row r="55" spans="1:6" x14ac:dyDescent="0.35">
      <c r="A55" s="6">
        <v>900228000173998</v>
      </c>
      <c r="B55" s="7" t="s">
        <v>40</v>
      </c>
      <c r="C55" s="3">
        <v>42853.671552083331</v>
      </c>
      <c r="D55" s="1">
        <v>137</v>
      </c>
      <c r="E55" s="1">
        <v>125</v>
      </c>
      <c r="F55" s="4">
        <v>18.5</v>
      </c>
    </row>
    <row r="56" spans="1:6" x14ac:dyDescent="0.35">
      <c r="A56" s="6">
        <v>180013570</v>
      </c>
      <c r="B56" s="7" t="s">
        <v>41</v>
      </c>
      <c r="C56" s="3">
        <v>42853.696006365739</v>
      </c>
      <c r="D56" s="1">
        <v>147</v>
      </c>
      <c r="E56" s="1">
        <v>135</v>
      </c>
      <c r="F56" s="4">
        <v>23.9</v>
      </c>
    </row>
    <row r="57" spans="1:6" x14ac:dyDescent="0.35">
      <c r="A57" s="6">
        <v>180013731</v>
      </c>
      <c r="B57" s="7">
        <v>985120025072897</v>
      </c>
      <c r="C57" s="3">
        <v>42852.941541203705</v>
      </c>
      <c r="D57" s="1">
        <v>130</v>
      </c>
      <c r="E57" s="1">
        <v>118</v>
      </c>
      <c r="F57" s="4">
        <v>15</v>
      </c>
    </row>
    <row r="58" spans="1:6" x14ac:dyDescent="0.35">
      <c r="A58" s="7">
        <v>900230000037367</v>
      </c>
      <c r="B58" s="7">
        <v>900164000358178</v>
      </c>
      <c r="C58" s="3">
        <v>42871.969790972224</v>
      </c>
      <c r="D58" s="1">
        <v>139</v>
      </c>
      <c r="E58" s="1">
        <v>129</v>
      </c>
      <c r="F58" s="4">
        <v>16.5</v>
      </c>
    </row>
    <row r="59" spans="1:6" x14ac:dyDescent="0.35">
      <c r="A59" s="7">
        <v>179330937</v>
      </c>
      <c r="B59" s="7" t="s">
        <v>42</v>
      </c>
      <c r="C59" s="3">
        <v>42852.670649421299</v>
      </c>
      <c r="D59" s="1">
        <v>124</v>
      </c>
      <c r="E59" s="1">
        <v>114</v>
      </c>
      <c r="F59" s="4">
        <v>15</v>
      </c>
    </row>
    <row r="60" spans="1:6" x14ac:dyDescent="0.35">
      <c r="A60" s="6">
        <v>177034165</v>
      </c>
      <c r="B60" s="7" t="s">
        <v>43</v>
      </c>
      <c r="C60" s="3">
        <v>42852.483707175925</v>
      </c>
      <c r="D60" s="1">
        <v>154</v>
      </c>
      <c r="E60" s="1">
        <v>145</v>
      </c>
      <c r="F60" s="4">
        <v>28.5</v>
      </c>
    </row>
    <row r="61" spans="1:6" x14ac:dyDescent="0.35">
      <c r="A61" s="7">
        <v>179330935</v>
      </c>
      <c r="B61" s="7" t="s">
        <v>44</v>
      </c>
      <c r="C61" s="3">
        <v>42850.905920370373</v>
      </c>
      <c r="D61" s="1">
        <v>145</v>
      </c>
      <c r="E61" s="1">
        <v>135</v>
      </c>
      <c r="F61" s="4">
        <v>22.9</v>
      </c>
    </row>
    <row r="62" spans="1:6" x14ac:dyDescent="0.35">
      <c r="A62" s="6">
        <v>180013583</v>
      </c>
      <c r="B62" s="7" t="s">
        <v>45</v>
      </c>
      <c r="C62" s="3">
        <v>42849.181044328703</v>
      </c>
      <c r="D62" s="1">
        <v>131</v>
      </c>
      <c r="E62" s="1">
        <v>122</v>
      </c>
      <c r="F62" s="4">
        <v>15.2</v>
      </c>
    </row>
    <row r="63" spans="1:6" x14ac:dyDescent="0.35">
      <c r="A63" s="8">
        <v>177034190</v>
      </c>
      <c r="B63" s="7">
        <v>4311417305</v>
      </c>
      <c r="C63" s="3">
        <v>42851.321586111109</v>
      </c>
      <c r="D63" s="1">
        <v>149</v>
      </c>
      <c r="E63" s="1">
        <v>129</v>
      </c>
      <c r="F63" s="4">
        <v>20.3</v>
      </c>
    </row>
    <row r="64" spans="1:6" x14ac:dyDescent="0.35">
      <c r="A64" s="7">
        <v>900230000037377</v>
      </c>
      <c r="B64" s="7">
        <v>985161000848451</v>
      </c>
      <c r="C64" s="3">
        <v>42855.015422916666</v>
      </c>
      <c r="D64" s="1">
        <v>132</v>
      </c>
      <c r="E64" s="1">
        <v>123</v>
      </c>
      <c r="F64" s="4">
        <v>14.2</v>
      </c>
    </row>
    <row r="65" spans="1:6" x14ac:dyDescent="0.35">
      <c r="A65" s="7">
        <v>900230000037368</v>
      </c>
      <c r="B65" s="7">
        <v>900164000358086</v>
      </c>
      <c r="C65" s="3">
        <v>42855.886570833332</v>
      </c>
      <c r="D65" s="1">
        <v>127</v>
      </c>
      <c r="E65" s="1">
        <v>116</v>
      </c>
      <c r="F65" s="4">
        <v>14.9</v>
      </c>
    </row>
    <row r="66" spans="1:6" x14ac:dyDescent="0.35">
      <c r="A66" s="6">
        <v>180013650</v>
      </c>
      <c r="B66" s="7" t="s">
        <v>46</v>
      </c>
      <c r="C66" s="3">
        <v>42851.931875231479</v>
      </c>
      <c r="D66" s="1">
        <v>135</v>
      </c>
      <c r="E66" s="1">
        <v>125</v>
      </c>
      <c r="F66" s="4">
        <v>20.8</v>
      </c>
    </row>
    <row r="67" spans="1:6" x14ac:dyDescent="0.35">
      <c r="A67" s="7">
        <v>900230000037369</v>
      </c>
      <c r="B67" s="7">
        <v>900164000358081</v>
      </c>
      <c r="C67" s="3">
        <v>42855.863418981484</v>
      </c>
      <c r="D67" s="1">
        <v>119</v>
      </c>
      <c r="E67" s="1">
        <v>108</v>
      </c>
      <c r="F67" s="4">
        <v>14</v>
      </c>
    </row>
    <row r="68" spans="1:6" x14ac:dyDescent="0.35">
      <c r="A68" s="7">
        <v>900230000037370</v>
      </c>
      <c r="B68" s="7" t="s">
        <v>47</v>
      </c>
      <c r="C68" s="3">
        <v>42860.864431944443</v>
      </c>
      <c r="D68" s="1">
        <v>131</v>
      </c>
      <c r="E68" s="1">
        <v>122</v>
      </c>
      <c r="F68" s="4">
        <v>17.2</v>
      </c>
    </row>
    <row r="69" spans="1:6" x14ac:dyDescent="0.35">
      <c r="A69" s="7">
        <v>179330873</v>
      </c>
      <c r="B69" s="7" t="s">
        <v>48</v>
      </c>
      <c r="C69" s="3">
        <v>42853.818868518516</v>
      </c>
      <c r="D69" s="1">
        <v>157</v>
      </c>
      <c r="E69" s="1">
        <v>145</v>
      </c>
      <c r="F69" s="4">
        <v>28.5</v>
      </c>
    </row>
    <row r="70" spans="1:6" x14ac:dyDescent="0.35">
      <c r="A70" s="6">
        <v>177034345</v>
      </c>
      <c r="B70" s="7" t="s">
        <v>49</v>
      </c>
      <c r="C70" s="3">
        <v>42852.572212500003</v>
      </c>
      <c r="D70" s="1">
        <v>145</v>
      </c>
      <c r="E70" s="1">
        <v>136</v>
      </c>
      <c r="F70" s="4">
        <v>24.3</v>
      </c>
    </row>
    <row r="71" spans="1:6" x14ac:dyDescent="0.35">
      <c r="A71" s="8">
        <v>900230000037342</v>
      </c>
      <c r="B71" s="7" t="s">
        <v>50</v>
      </c>
      <c r="C71" s="3">
        <v>42868.13256539352</v>
      </c>
      <c r="D71" s="1">
        <v>173</v>
      </c>
      <c r="E71" s="1">
        <v>160</v>
      </c>
      <c r="F71" s="4">
        <v>40.6</v>
      </c>
    </row>
    <row r="72" spans="1:6" x14ac:dyDescent="0.35">
      <c r="A72" s="6">
        <v>900230000037347</v>
      </c>
      <c r="B72" s="7">
        <v>900164000358089</v>
      </c>
      <c r="C72" s="3">
        <v>42873.26603402778</v>
      </c>
      <c r="D72" s="1">
        <v>132</v>
      </c>
      <c r="E72" s="1">
        <v>120</v>
      </c>
      <c r="F72" s="4">
        <v>15.3</v>
      </c>
    </row>
    <row r="73" spans="1:6" x14ac:dyDescent="0.35">
      <c r="A73" s="7">
        <v>177034309</v>
      </c>
      <c r="B73" s="7" t="s">
        <v>51</v>
      </c>
      <c r="C73" s="3">
        <v>42867.066066319443</v>
      </c>
      <c r="D73" s="1">
        <v>160</v>
      </c>
      <c r="E73" s="1">
        <v>150</v>
      </c>
      <c r="F73" s="4">
        <v>24.1</v>
      </c>
    </row>
    <row r="74" spans="1:6" x14ac:dyDescent="0.35">
      <c r="A74" s="6">
        <v>180013660</v>
      </c>
      <c r="B74" s="7" t="s">
        <v>52</v>
      </c>
      <c r="C74" s="3">
        <v>42867.245051967591</v>
      </c>
      <c r="D74" s="1">
        <v>134</v>
      </c>
      <c r="E74" s="1">
        <v>124</v>
      </c>
      <c r="F74" s="4">
        <v>17.899999999999999</v>
      </c>
    </row>
    <row r="75" spans="1:6" x14ac:dyDescent="0.35">
      <c r="A75" s="7">
        <v>180013515</v>
      </c>
      <c r="B75" s="7" t="s">
        <v>53</v>
      </c>
      <c r="C75" s="3">
        <v>42867.843452546294</v>
      </c>
      <c r="D75" s="1">
        <v>142</v>
      </c>
      <c r="E75" s="1">
        <v>131</v>
      </c>
      <c r="F75" s="4">
        <v>20.399999999999999</v>
      </c>
    </row>
    <row r="76" spans="1:6" x14ac:dyDescent="0.35">
      <c r="A76" s="7">
        <v>180013525</v>
      </c>
      <c r="B76" s="7" t="s">
        <v>54</v>
      </c>
      <c r="C76" s="3">
        <v>42872.977662847225</v>
      </c>
      <c r="D76" s="1">
        <v>133</v>
      </c>
      <c r="E76" s="1">
        <v>123</v>
      </c>
      <c r="F76" s="4">
        <v>15.7</v>
      </c>
    </row>
    <row r="77" spans="1:6" x14ac:dyDescent="0.35">
      <c r="A77" s="7">
        <v>180013547</v>
      </c>
      <c r="B77" s="7" t="s">
        <v>55</v>
      </c>
      <c r="C77" s="3">
        <v>42872.856555324077</v>
      </c>
      <c r="D77" s="1">
        <v>132</v>
      </c>
      <c r="E77" s="1">
        <v>120</v>
      </c>
      <c r="F77" s="4">
        <v>14.8</v>
      </c>
    </row>
    <row r="78" spans="1:6" x14ac:dyDescent="0.35">
      <c r="A78" s="8">
        <v>900230000037348</v>
      </c>
      <c r="B78" s="7" t="s">
        <v>56</v>
      </c>
      <c r="C78" s="3">
        <v>42874.327400000002</v>
      </c>
      <c r="D78" s="1">
        <v>152</v>
      </c>
      <c r="E78" s="1">
        <v>140</v>
      </c>
      <c r="F78" s="4">
        <v>24.1</v>
      </c>
    </row>
    <row r="79" spans="1:6" x14ac:dyDescent="0.35">
      <c r="A79" s="8">
        <v>900228000173944</v>
      </c>
      <c r="B79" s="7">
        <v>985120016286501</v>
      </c>
      <c r="C79" s="3">
        <v>42871.682586689814</v>
      </c>
      <c r="D79" s="1">
        <v>144</v>
      </c>
      <c r="E79" s="1">
        <v>131</v>
      </c>
      <c r="F79" s="4">
        <v>20.6</v>
      </c>
    </row>
    <row r="80" spans="1:6" x14ac:dyDescent="0.35">
      <c r="A80" s="8">
        <v>900230000037343</v>
      </c>
      <c r="B80" s="7" t="s">
        <v>57</v>
      </c>
      <c r="C80" s="3">
        <v>42885.401800347223</v>
      </c>
      <c r="D80" s="1">
        <v>137</v>
      </c>
      <c r="E80" s="1">
        <v>125</v>
      </c>
      <c r="F80" s="4">
        <v>20.9</v>
      </c>
    </row>
    <row r="81" spans="1:6" x14ac:dyDescent="0.35">
      <c r="A81" s="7">
        <v>900230000037378</v>
      </c>
      <c r="B81" s="7">
        <v>4618227161</v>
      </c>
      <c r="C81" s="3">
        <v>42874.919720486112</v>
      </c>
      <c r="D81" s="1">
        <v>127</v>
      </c>
      <c r="E81" s="1">
        <v>115</v>
      </c>
      <c r="F81" s="4">
        <v>19.2</v>
      </c>
    </row>
    <row r="82" spans="1:6" x14ac:dyDescent="0.35">
      <c r="A82" s="7">
        <v>900230000037385</v>
      </c>
      <c r="B82" s="7">
        <v>900164000358169</v>
      </c>
      <c r="C82" s="3">
        <v>42874.524526273148</v>
      </c>
      <c r="D82" s="1">
        <v>146</v>
      </c>
      <c r="E82" s="1">
        <v>135</v>
      </c>
      <c r="F82" s="4">
        <v>18.5</v>
      </c>
    </row>
    <row r="83" spans="1:6" x14ac:dyDescent="0.35">
      <c r="A83" s="7">
        <v>179330900</v>
      </c>
      <c r="B83" s="7">
        <v>4313114302</v>
      </c>
      <c r="C83" s="3">
        <v>42873.26723391204</v>
      </c>
      <c r="D83" s="1">
        <v>158</v>
      </c>
      <c r="E83" s="1">
        <v>146</v>
      </c>
      <c r="F83" s="4">
        <v>25.7</v>
      </c>
    </row>
    <row r="84" spans="1:6" x14ac:dyDescent="0.35">
      <c r="A84" s="7">
        <v>900228000173925</v>
      </c>
      <c r="B84" s="7">
        <v>4863244766</v>
      </c>
      <c r="C84" s="3">
        <v>42873.10160277778</v>
      </c>
      <c r="D84" s="1">
        <v>134</v>
      </c>
      <c r="E84" s="1">
        <v>122</v>
      </c>
      <c r="F84" s="4">
        <v>14.8</v>
      </c>
    </row>
    <row r="85" spans="1:6" x14ac:dyDescent="0.35">
      <c r="A85" s="8">
        <v>900230000037326</v>
      </c>
      <c r="B85" s="7">
        <v>4313052415</v>
      </c>
      <c r="C85" s="3">
        <v>42874.655108101855</v>
      </c>
      <c r="D85" s="1">
        <v>139</v>
      </c>
      <c r="E85" s="1">
        <v>128</v>
      </c>
      <c r="F85" s="4">
        <v>20.399999999999999</v>
      </c>
    </row>
    <row r="86" spans="1:6" x14ac:dyDescent="0.35">
      <c r="A86" s="6">
        <v>177034180</v>
      </c>
      <c r="B86" s="7" t="s">
        <v>58</v>
      </c>
      <c r="C86" s="3">
        <v>42873.535252199072</v>
      </c>
      <c r="D86" s="1">
        <v>157</v>
      </c>
      <c r="E86" s="1">
        <v>145</v>
      </c>
      <c r="F86" s="4">
        <v>36.200000000000003</v>
      </c>
    </row>
    <row r="87" spans="1:6" x14ac:dyDescent="0.35">
      <c r="A87" s="7">
        <v>179330881</v>
      </c>
      <c r="B87" s="7" t="s">
        <v>59</v>
      </c>
      <c r="C87" s="3">
        <v>42873.563720254628</v>
      </c>
      <c r="D87" s="1">
        <v>161</v>
      </c>
      <c r="E87" s="1">
        <v>153</v>
      </c>
      <c r="F87" s="4">
        <v>25.3</v>
      </c>
    </row>
    <row r="88" spans="1:6" x14ac:dyDescent="0.35">
      <c r="A88" s="8">
        <v>900230000037327</v>
      </c>
      <c r="B88" s="7" t="s">
        <v>60</v>
      </c>
      <c r="C88" s="3">
        <v>42874.030819097221</v>
      </c>
      <c r="D88" s="1">
        <v>143</v>
      </c>
      <c r="E88" s="1">
        <v>131</v>
      </c>
      <c r="F88" s="4">
        <v>18.3</v>
      </c>
    </row>
    <row r="89" spans="1:6" x14ac:dyDescent="0.35">
      <c r="A89" s="8">
        <v>900230000037329</v>
      </c>
      <c r="B89" s="7" t="s">
        <v>61</v>
      </c>
      <c r="C89" s="3">
        <v>42874.3192494213</v>
      </c>
      <c r="D89" s="1">
        <v>143</v>
      </c>
      <c r="E89" s="1">
        <v>130</v>
      </c>
      <c r="F89" s="4">
        <v>17.100000000000001</v>
      </c>
    </row>
    <row r="90" spans="1:6" x14ac:dyDescent="0.35">
      <c r="A90" s="6">
        <v>177034167</v>
      </c>
      <c r="B90" s="7">
        <v>4313176467</v>
      </c>
      <c r="C90" s="3">
        <v>42853.746068287037</v>
      </c>
      <c r="D90" s="1">
        <v>166</v>
      </c>
      <c r="E90" s="1">
        <v>153</v>
      </c>
      <c r="F90" s="4">
        <v>25</v>
      </c>
    </row>
    <row r="91" spans="1:6" x14ac:dyDescent="0.35">
      <c r="A91" s="6">
        <v>177034264</v>
      </c>
      <c r="B91" s="7" t="s">
        <v>62</v>
      </c>
      <c r="C91" s="3">
        <v>42873.73838703704</v>
      </c>
      <c r="D91" s="1">
        <v>153</v>
      </c>
      <c r="E91" s="1">
        <v>142</v>
      </c>
      <c r="F91" s="4">
        <v>25.3</v>
      </c>
    </row>
    <row r="92" spans="1:6" x14ac:dyDescent="0.35">
      <c r="A92" s="8">
        <v>900230000037325</v>
      </c>
      <c r="B92" s="7">
        <v>900164000358582</v>
      </c>
      <c r="C92" s="3">
        <v>42874.670575694443</v>
      </c>
      <c r="D92" s="1">
        <v>129</v>
      </c>
      <c r="E92" s="1">
        <v>119</v>
      </c>
      <c r="F92" s="4">
        <v>21.1</v>
      </c>
    </row>
    <row r="93" spans="1:6" x14ac:dyDescent="0.35">
      <c r="A93" s="6">
        <v>180013624</v>
      </c>
      <c r="B93" s="7" t="s">
        <v>63</v>
      </c>
      <c r="C93" s="3">
        <v>42874.046820833333</v>
      </c>
      <c r="D93" s="1">
        <v>159</v>
      </c>
      <c r="E93" s="1">
        <v>148</v>
      </c>
      <c r="F93" s="4">
        <v>25.4</v>
      </c>
    </row>
    <row r="94" spans="1:6" x14ac:dyDescent="0.35">
      <c r="A94" s="8">
        <v>900230000037317</v>
      </c>
      <c r="B94" s="7">
        <v>900164000358597</v>
      </c>
      <c r="C94" s="3">
        <v>42874.890211805556</v>
      </c>
      <c r="D94" s="1">
        <v>124</v>
      </c>
      <c r="E94" s="1">
        <v>114</v>
      </c>
      <c r="F94" s="4">
        <v>14.2</v>
      </c>
    </row>
    <row r="95" spans="1:6" x14ac:dyDescent="0.35">
      <c r="A95" s="6">
        <v>180013640</v>
      </c>
      <c r="B95" s="7" t="s">
        <v>64</v>
      </c>
      <c r="C95" s="3">
        <v>42873.623829745367</v>
      </c>
      <c r="D95" s="1">
        <v>180</v>
      </c>
      <c r="E95" s="1">
        <v>168</v>
      </c>
      <c r="F95" s="4">
        <v>44.2</v>
      </c>
    </row>
    <row r="96" spans="1:6" x14ac:dyDescent="0.35">
      <c r="A96" s="6">
        <v>180013633</v>
      </c>
      <c r="B96" s="7">
        <v>4876576015</v>
      </c>
      <c r="C96" s="3">
        <v>42873.176914699077</v>
      </c>
      <c r="D96" s="1">
        <v>152</v>
      </c>
      <c r="E96" s="1">
        <v>140</v>
      </c>
      <c r="F96" s="4">
        <v>22.7</v>
      </c>
    </row>
    <row r="97" spans="1:6" x14ac:dyDescent="0.35">
      <c r="A97" s="8">
        <v>900230000037318</v>
      </c>
      <c r="B97" s="7">
        <v>4312723915</v>
      </c>
      <c r="C97" s="3">
        <v>42874.869253472221</v>
      </c>
      <c r="D97" s="1">
        <v>129</v>
      </c>
      <c r="E97" s="1">
        <v>119</v>
      </c>
      <c r="F97" s="4">
        <v>15</v>
      </c>
    </row>
    <row r="98" spans="1:6" x14ac:dyDescent="0.35">
      <c r="A98" s="6">
        <v>177034320</v>
      </c>
      <c r="B98" s="7" t="s">
        <v>65</v>
      </c>
      <c r="C98" s="3">
        <v>42873.876799421298</v>
      </c>
      <c r="D98" s="1">
        <v>142</v>
      </c>
      <c r="E98" s="1">
        <v>133</v>
      </c>
      <c r="F98" s="4">
        <v>17.2</v>
      </c>
    </row>
    <row r="99" spans="1:6" x14ac:dyDescent="0.35">
      <c r="A99" s="7">
        <v>177034360</v>
      </c>
      <c r="B99" s="7" t="s">
        <v>66</v>
      </c>
      <c r="C99" s="3">
        <v>42874.136606250002</v>
      </c>
      <c r="D99" s="1">
        <v>147</v>
      </c>
      <c r="E99" s="1">
        <v>136</v>
      </c>
      <c r="F99" s="4">
        <v>30.1</v>
      </c>
    </row>
    <row r="100" spans="1:6" x14ac:dyDescent="0.35">
      <c r="A100" s="7">
        <v>180013537</v>
      </c>
      <c r="B100" s="7" t="s">
        <v>67</v>
      </c>
      <c r="C100" s="3">
        <v>42881.754612500001</v>
      </c>
      <c r="D100" s="1">
        <v>137</v>
      </c>
      <c r="E100" s="1">
        <v>126</v>
      </c>
      <c r="F100" s="4">
        <v>14.4</v>
      </c>
    </row>
    <row r="101" spans="1:6" x14ac:dyDescent="0.35">
      <c r="A101" s="6">
        <v>180013613</v>
      </c>
      <c r="B101" s="7" t="s">
        <v>68</v>
      </c>
      <c r="C101" s="3">
        <v>42884.562146064818</v>
      </c>
      <c r="D101" s="1">
        <v>139</v>
      </c>
      <c r="E101" s="1">
        <v>131</v>
      </c>
      <c r="F101" s="4">
        <v>21.6</v>
      </c>
    </row>
    <row r="102" spans="1:6" x14ac:dyDescent="0.35">
      <c r="A102" s="7">
        <v>180013544</v>
      </c>
      <c r="B102" s="7" t="s">
        <v>69</v>
      </c>
      <c r="C102" s="3">
        <v>42872.860897685183</v>
      </c>
      <c r="D102" s="1">
        <v>138</v>
      </c>
      <c r="E102" s="1">
        <v>128</v>
      </c>
      <c r="F102" s="4">
        <v>22</v>
      </c>
    </row>
    <row r="103" spans="1:6" x14ac:dyDescent="0.35">
      <c r="A103" s="6">
        <v>177034136</v>
      </c>
      <c r="B103" s="7" t="s">
        <v>70</v>
      </c>
      <c r="C103" s="3">
        <v>42853.858100347221</v>
      </c>
      <c r="D103" s="1">
        <v>129</v>
      </c>
      <c r="E103" s="1">
        <v>119</v>
      </c>
      <c r="F103" s="4">
        <v>14.6</v>
      </c>
    </row>
    <row r="104" spans="1:6" x14ac:dyDescent="0.35">
      <c r="A104" s="6">
        <v>177034179</v>
      </c>
      <c r="B104" s="7">
        <v>4311685803</v>
      </c>
      <c r="C104" s="3">
        <v>42884.661773958331</v>
      </c>
      <c r="D104" s="1">
        <v>158</v>
      </c>
      <c r="E104" s="1">
        <v>148</v>
      </c>
      <c r="F104" s="4">
        <v>24.669999999999998</v>
      </c>
    </row>
    <row r="105" spans="1:6" x14ac:dyDescent="0.35">
      <c r="A105" s="7">
        <v>177034181</v>
      </c>
      <c r="B105" s="7" t="s">
        <v>71</v>
      </c>
      <c r="C105" s="3">
        <v>42873.557567592594</v>
      </c>
      <c r="D105" s="1">
        <v>162</v>
      </c>
      <c r="E105" s="1">
        <v>150</v>
      </c>
      <c r="F105" s="4">
        <v>38.970000000000006</v>
      </c>
    </row>
    <row r="106" spans="1:6" x14ac:dyDescent="0.35">
      <c r="A106" s="6">
        <v>177034226</v>
      </c>
      <c r="B106" s="7" t="s">
        <v>72</v>
      </c>
      <c r="C106" s="3">
        <v>42884.312216782404</v>
      </c>
      <c r="D106" s="1">
        <v>168</v>
      </c>
      <c r="E106" s="1">
        <v>157</v>
      </c>
      <c r="F106" s="4">
        <v>25.7</v>
      </c>
    </row>
    <row r="107" spans="1:6" x14ac:dyDescent="0.35">
      <c r="A107" s="6">
        <v>177034247</v>
      </c>
      <c r="B107" s="7" t="s">
        <v>73</v>
      </c>
      <c r="C107" s="3">
        <v>42881.194630324077</v>
      </c>
      <c r="D107" s="1">
        <v>165</v>
      </c>
      <c r="E107" s="1">
        <v>154</v>
      </c>
      <c r="F107" s="4">
        <v>19.07</v>
      </c>
    </row>
    <row r="108" spans="1:6" x14ac:dyDescent="0.35">
      <c r="A108" s="7">
        <v>177034256</v>
      </c>
      <c r="B108" s="7" t="s">
        <v>74</v>
      </c>
      <c r="C108" s="3">
        <v>42883.964688657405</v>
      </c>
      <c r="D108" s="1">
        <v>151</v>
      </c>
      <c r="E108" s="1">
        <v>137</v>
      </c>
      <c r="F108" s="4">
        <v>26.3</v>
      </c>
    </row>
    <row r="109" spans="1:6" x14ac:dyDescent="0.35">
      <c r="A109" s="7">
        <v>177034257</v>
      </c>
      <c r="B109" s="7" t="s">
        <v>75</v>
      </c>
      <c r="C109" s="3">
        <v>42877.478075694446</v>
      </c>
      <c r="D109" s="1">
        <v>152</v>
      </c>
      <c r="E109" s="1">
        <v>140</v>
      </c>
      <c r="F109" s="4">
        <v>23.1</v>
      </c>
    </row>
    <row r="110" spans="1:6" x14ac:dyDescent="0.35">
      <c r="A110" s="6">
        <v>177034260</v>
      </c>
      <c r="B110" s="7" t="s">
        <v>76</v>
      </c>
      <c r="C110" s="3">
        <v>42884.777974305558</v>
      </c>
      <c r="D110" s="1">
        <v>157</v>
      </c>
      <c r="E110" s="1">
        <v>146</v>
      </c>
      <c r="F110" s="4">
        <v>23.97</v>
      </c>
    </row>
    <row r="111" spans="1:6" x14ac:dyDescent="0.35">
      <c r="A111" s="7">
        <v>177034280</v>
      </c>
      <c r="B111" s="7" t="s">
        <v>77</v>
      </c>
      <c r="C111" s="3">
        <v>42881.847069328702</v>
      </c>
      <c r="D111" s="1">
        <v>150</v>
      </c>
      <c r="E111" s="1">
        <v>140</v>
      </c>
      <c r="F111" s="4">
        <v>21.97</v>
      </c>
    </row>
    <row r="112" spans="1:6" x14ac:dyDescent="0.35">
      <c r="A112" s="7">
        <v>177034294</v>
      </c>
      <c r="B112" s="7">
        <v>4866495404</v>
      </c>
      <c r="C112" s="3">
        <v>42874.529462847226</v>
      </c>
      <c r="D112" s="1">
        <v>157</v>
      </c>
      <c r="E112" s="1">
        <v>146</v>
      </c>
      <c r="F112" s="4">
        <v>29.6</v>
      </c>
    </row>
    <row r="113" spans="1:6" x14ac:dyDescent="0.35">
      <c r="A113" s="7">
        <v>177034297</v>
      </c>
      <c r="B113" s="7" t="s">
        <v>78</v>
      </c>
      <c r="C113" s="3">
        <v>42846.81828796296</v>
      </c>
      <c r="D113" s="1">
        <v>149</v>
      </c>
      <c r="E113" s="1">
        <v>139</v>
      </c>
      <c r="F113" s="4">
        <v>30.5</v>
      </c>
    </row>
    <row r="114" spans="1:6" x14ac:dyDescent="0.35">
      <c r="A114" s="7">
        <v>177034324</v>
      </c>
      <c r="B114" s="7" t="s">
        <v>79</v>
      </c>
      <c r="C114" s="3">
        <v>42876.468741898148</v>
      </c>
      <c r="D114" s="1">
        <v>154</v>
      </c>
      <c r="E114" s="1">
        <v>143</v>
      </c>
      <c r="F114" s="4">
        <v>23.93</v>
      </c>
    </row>
    <row r="115" spans="1:6" x14ac:dyDescent="0.35">
      <c r="A115" s="6">
        <v>177034342</v>
      </c>
      <c r="B115" s="7" t="s">
        <v>80</v>
      </c>
      <c r="C115" s="3">
        <v>42867.154073032405</v>
      </c>
      <c r="D115" s="1">
        <v>150</v>
      </c>
      <c r="E115" s="1">
        <v>140</v>
      </c>
      <c r="F115" s="4">
        <v>28.7</v>
      </c>
    </row>
    <row r="116" spans="1:6" x14ac:dyDescent="0.35">
      <c r="A116" s="7">
        <v>177034344</v>
      </c>
      <c r="B116" s="7" t="s">
        <v>81</v>
      </c>
      <c r="C116" s="3">
        <v>42866.954413657404</v>
      </c>
      <c r="D116" s="1">
        <v>145</v>
      </c>
      <c r="E116" s="1">
        <v>134</v>
      </c>
      <c r="F116" s="4">
        <v>23.4</v>
      </c>
    </row>
    <row r="117" spans="1:6" x14ac:dyDescent="0.35">
      <c r="A117" s="7">
        <v>177034356</v>
      </c>
      <c r="B117" s="7">
        <v>4311577302</v>
      </c>
      <c r="C117" s="3">
        <v>42852.224464583334</v>
      </c>
      <c r="D117" s="1">
        <v>167</v>
      </c>
      <c r="E117" s="1">
        <v>155</v>
      </c>
      <c r="F117" s="4">
        <v>29.3</v>
      </c>
    </row>
    <row r="118" spans="1:6" x14ac:dyDescent="0.35">
      <c r="A118" s="7">
        <v>177034358</v>
      </c>
      <c r="B118" s="7" t="s">
        <v>82</v>
      </c>
      <c r="C118" s="3">
        <v>42885.838611921296</v>
      </c>
      <c r="D118" s="1">
        <v>155</v>
      </c>
      <c r="E118" s="1">
        <v>153</v>
      </c>
      <c r="F118" s="4">
        <v>26.2</v>
      </c>
    </row>
    <row r="119" spans="1:6" x14ac:dyDescent="0.35">
      <c r="A119" s="6">
        <v>179330710</v>
      </c>
      <c r="B119" s="7">
        <v>4311192661</v>
      </c>
      <c r="C119" s="3">
        <v>42852.063485416664</v>
      </c>
      <c r="D119" s="1">
        <v>150</v>
      </c>
      <c r="E119" s="1">
        <v>140</v>
      </c>
      <c r="F119" s="4">
        <v>24.2</v>
      </c>
    </row>
    <row r="120" spans="1:6" x14ac:dyDescent="0.35">
      <c r="A120" s="7">
        <v>179330737</v>
      </c>
      <c r="B120" s="7">
        <v>4230427973</v>
      </c>
      <c r="C120" s="3">
        <v>42853.598534606484</v>
      </c>
      <c r="D120" s="1">
        <v>151</v>
      </c>
      <c r="E120" s="1">
        <v>137</v>
      </c>
      <c r="F120" s="4">
        <v>26</v>
      </c>
    </row>
    <row r="121" spans="1:6" x14ac:dyDescent="0.35">
      <c r="A121" s="7">
        <v>179330746</v>
      </c>
      <c r="B121" s="7" t="s">
        <v>83</v>
      </c>
      <c r="C121" s="3">
        <v>42849.819688888892</v>
      </c>
      <c r="D121" s="1">
        <v>148</v>
      </c>
      <c r="E121" s="1">
        <v>137</v>
      </c>
      <c r="F121" s="4">
        <v>27.6</v>
      </c>
    </row>
    <row r="122" spans="1:6" x14ac:dyDescent="0.35">
      <c r="A122" s="7">
        <v>179330757</v>
      </c>
      <c r="B122" s="7">
        <v>4311420146</v>
      </c>
      <c r="C122" s="3">
        <v>42866.586440162035</v>
      </c>
      <c r="D122" s="1">
        <v>170</v>
      </c>
      <c r="E122" s="1">
        <v>160</v>
      </c>
      <c r="F122" s="4">
        <v>30.6</v>
      </c>
    </row>
    <row r="123" spans="1:6" x14ac:dyDescent="0.35">
      <c r="A123" s="7">
        <v>179330759</v>
      </c>
      <c r="B123" s="7">
        <v>4230465019</v>
      </c>
      <c r="C123" s="3">
        <v>42851.884576504628</v>
      </c>
      <c r="D123" s="1">
        <v>152</v>
      </c>
      <c r="E123" s="1">
        <v>143</v>
      </c>
      <c r="F123" s="4">
        <v>22.9</v>
      </c>
    </row>
    <row r="124" spans="1:6" x14ac:dyDescent="0.35">
      <c r="A124" s="6">
        <v>179330768</v>
      </c>
      <c r="B124" s="7" t="s">
        <v>84</v>
      </c>
      <c r="C124" s="3">
        <v>42874.553243518516</v>
      </c>
      <c r="D124" s="1">
        <v>153</v>
      </c>
      <c r="E124" s="1">
        <v>139</v>
      </c>
      <c r="F124" s="4">
        <v>26.5</v>
      </c>
    </row>
    <row r="125" spans="1:6" x14ac:dyDescent="0.35">
      <c r="A125" s="7">
        <v>179330789</v>
      </c>
      <c r="B125" s="7" t="s">
        <v>85</v>
      </c>
      <c r="C125" s="3">
        <v>42886.074055555553</v>
      </c>
      <c r="D125" s="1">
        <v>139</v>
      </c>
      <c r="E125" s="1">
        <v>132</v>
      </c>
      <c r="F125" s="4">
        <v>17</v>
      </c>
    </row>
    <row r="126" spans="1:6" x14ac:dyDescent="0.35">
      <c r="A126" s="7">
        <v>179330799</v>
      </c>
      <c r="B126" s="7" t="s">
        <v>86</v>
      </c>
      <c r="C126" s="3">
        <v>42841.453078009261</v>
      </c>
      <c r="D126" s="1">
        <v>172</v>
      </c>
      <c r="E126" s="1">
        <v>159</v>
      </c>
      <c r="F126" s="4">
        <v>31.3</v>
      </c>
    </row>
    <row r="127" spans="1:6" x14ac:dyDescent="0.35">
      <c r="A127" s="7">
        <v>179330805</v>
      </c>
      <c r="B127" s="7">
        <v>4311150017</v>
      </c>
      <c r="C127" s="3">
        <v>42852.195672916663</v>
      </c>
      <c r="D127" s="1">
        <v>145</v>
      </c>
      <c r="E127" s="1">
        <v>133</v>
      </c>
      <c r="F127" s="4">
        <v>16.399999999999999</v>
      </c>
    </row>
    <row r="128" spans="1:6" x14ac:dyDescent="0.35">
      <c r="A128" s="7">
        <v>179330807</v>
      </c>
      <c r="B128" s="7" t="s">
        <v>87</v>
      </c>
      <c r="C128" s="3">
        <v>42842.34236516204</v>
      </c>
      <c r="D128" s="1">
        <v>151</v>
      </c>
      <c r="E128" s="1">
        <v>140</v>
      </c>
      <c r="F128" s="4">
        <v>28</v>
      </c>
    </row>
    <row r="129" spans="1:6" x14ac:dyDescent="0.35">
      <c r="A129" s="7">
        <v>179330821</v>
      </c>
      <c r="B129" s="7" t="s">
        <v>88</v>
      </c>
      <c r="C129" s="3">
        <v>42852.016272569446</v>
      </c>
      <c r="D129" s="1">
        <v>149</v>
      </c>
      <c r="E129" s="1">
        <v>137</v>
      </c>
      <c r="F129" s="4">
        <v>21.8</v>
      </c>
    </row>
    <row r="130" spans="1:6" x14ac:dyDescent="0.35">
      <c r="A130" s="7">
        <v>179330839</v>
      </c>
      <c r="B130" s="7" t="s">
        <v>89</v>
      </c>
      <c r="C130" s="3">
        <v>42874.07793796296</v>
      </c>
      <c r="D130" s="1">
        <v>139</v>
      </c>
      <c r="E130" s="1">
        <v>129</v>
      </c>
      <c r="F130" s="4">
        <v>20.5</v>
      </c>
    </row>
    <row r="131" spans="1:6" x14ac:dyDescent="0.35">
      <c r="A131" s="6">
        <v>179330842</v>
      </c>
      <c r="B131" s="7" t="s">
        <v>90</v>
      </c>
      <c r="C131" s="3">
        <v>42852.948648958336</v>
      </c>
      <c r="D131" s="1">
        <v>158</v>
      </c>
      <c r="E131" s="1">
        <v>147</v>
      </c>
      <c r="F131" s="4">
        <v>26</v>
      </c>
    </row>
    <row r="132" spans="1:6" x14ac:dyDescent="0.35">
      <c r="A132" s="6">
        <v>179330846</v>
      </c>
      <c r="B132" s="7" t="s">
        <v>91</v>
      </c>
      <c r="C132" s="3">
        <v>42866.925809953704</v>
      </c>
      <c r="D132" s="1">
        <v>120</v>
      </c>
      <c r="E132" s="1">
        <v>111</v>
      </c>
      <c r="F132" s="4">
        <v>12.9</v>
      </c>
    </row>
    <row r="133" spans="1:6" x14ac:dyDescent="0.35">
      <c r="A133" s="7">
        <v>179330853</v>
      </c>
      <c r="B133" s="7" t="s">
        <v>92</v>
      </c>
      <c r="C133" s="3">
        <v>42878.056452199075</v>
      </c>
      <c r="D133" s="1">
        <v>140</v>
      </c>
      <c r="E133" s="1">
        <v>129</v>
      </c>
      <c r="F133" s="4">
        <v>17</v>
      </c>
    </row>
    <row r="134" spans="1:6" x14ac:dyDescent="0.35">
      <c r="A134" s="9">
        <v>179330856</v>
      </c>
      <c r="B134" s="7" t="s">
        <v>93</v>
      </c>
      <c r="C134" s="3">
        <v>42885.134936458337</v>
      </c>
      <c r="D134" s="1">
        <v>163</v>
      </c>
      <c r="E134" s="1">
        <v>152</v>
      </c>
      <c r="F134" s="4">
        <v>30.6</v>
      </c>
    </row>
    <row r="135" spans="1:6" x14ac:dyDescent="0.35">
      <c r="A135" s="7">
        <v>179330865</v>
      </c>
      <c r="B135" s="7">
        <v>900118001187893</v>
      </c>
      <c r="C135" s="3">
        <v>42866.956290740738</v>
      </c>
      <c r="D135" s="1">
        <v>160</v>
      </c>
      <c r="E135" s="1">
        <v>148</v>
      </c>
      <c r="F135" s="4">
        <v>31.4</v>
      </c>
    </row>
    <row r="136" spans="1:6" x14ac:dyDescent="0.35">
      <c r="A136" s="7">
        <v>179330874</v>
      </c>
      <c r="B136" s="7">
        <v>4618253749</v>
      </c>
      <c r="C136" s="3">
        <v>42878.151231018521</v>
      </c>
      <c r="D136" s="1">
        <v>127</v>
      </c>
      <c r="E136" s="1">
        <v>115</v>
      </c>
      <c r="F136" s="4">
        <v>11.1</v>
      </c>
    </row>
    <row r="137" spans="1:6" x14ac:dyDescent="0.35">
      <c r="A137" s="7">
        <v>179330877</v>
      </c>
      <c r="B137" s="7" t="s">
        <v>94</v>
      </c>
      <c r="C137" s="3">
        <v>42842.974170254631</v>
      </c>
      <c r="D137" s="1">
        <v>155</v>
      </c>
      <c r="E137" s="1">
        <v>145</v>
      </c>
      <c r="F137" s="4">
        <v>25.1</v>
      </c>
    </row>
    <row r="138" spans="1:6" x14ac:dyDescent="0.35">
      <c r="A138" s="7">
        <v>180013530</v>
      </c>
      <c r="B138" s="7" t="s">
        <v>95</v>
      </c>
      <c r="C138" s="3">
        <v>42849.965460648149</v>
      </c>
      <c r="D138" s="1">
        <v>145</v>
      </c>
      <c r="E138" s="1">
        <v>137</v>
      </c>
      <c r="F138" s="4">
        <v>23.3</v>
      </c>
    </row>
    <row r="139" spans="1:6" x14ac:dyDescent="0.35">
      <c r="A139" s="6">
        <v>180013531</v>
      </c>
      <c r="B139" s="7" t="s">
        <v>96</v>
      </c>
      <c r="C139" s="3">
        <v>42846.121381828707</v>
      </c>
      <c r="D139" s="1">
        <v>164</v>
      </c>
      <c r="E139" s="1">
        <v>151</v>
      </c>
      <c r="F139" s="4">
        <v>29.4</v>
      </c>
    </row>
    <row r="140" spans="1:6" x14ac:dyDescent="0.35">
      <c r="A140" s="6">
        <v>180013559</v>
      </c>
      <c r="B140" s="7">
        <v>4311126226</v>
      </c>
      <c r="C140" s="3">
        <v>42852.857284027777</v>
      </c>
      <c r="D140" s="1">
        <v>152</v>
      </c>
      <c r="E140" s="1">
        <v>148</v>
      </c>
      <c r="F140" s="4">
        <v>23</v>
      </c>
    </row>
    <row r="141" spans="1:6" x14ac:dyDescent="0.35">
      <c r="A141" s="7">
        <v>180013573</v>
      </c>
      <c r="B141" s="7">
        <v>4230515533</v>
      </c>
      <c r="C141" s="3">
        <v>42885.17846145833</v>
      </c>
      <c r="D141" s="1">
        <v>174</v>
      </c>
      <c r="E141" s="1">
        <v>169</v>
      </c>
      <c r="F141" s="4">
        <v>49.1</v>
      </c>
    </row>
    <row r="142" spans="1:6" x14ac:dyDescent="0.35">
      <c r="A142" s="6">
        <v>180013591</v>
      </c>
      <c r="B142" s="7" t="s">
        <v>97</v>
      </c>
      <c r="C142" s="3">
        <v>42880.891895023145</v>
      </c>
      <c r="D142" s="1">
        <v>173</v>
      </c>
      <c r="E142" s="1">
        <v>160</v>
      </c>
      <c r="F142" s="4">
        <v>32.799999999999997</v>
      </c>
    </row>
    <row r="143" spans="1:6" x14ac:dyDescent="0.35">
      <c r="A143" s="6">
        <v>180013602</v>
      </c>
      <c r="B143" s="7">
        <v>985120013200170</v>
      </c>
      <c r="C143" s="3">
        <v>42884.303060995371</v>
      </c>
      <c r="D143" s="1">
        <v>136</v>
      </c>
      <c r="E143" s="1">
        <v>123</v>
      </c>
      <c r="F143" s="4">
        <v>21.9</v>
      </c>
    </row>
    <row r="144" spans="1:6" x14ac:dyDescent="0.35">
      <c r="A144" s="6">
        <v>180013645</v>
      </c>
      <c r="B144" s="7" t="s">
        <v>98</v>
      </c>
      <c r="C144" s="3">
        <v>42852.552026157406</v>
      </c>
      <c r="D144" s="1">
        <v>136</v>
      </c>
      <c r="E144" s="1">
        <v>125</v>
      </c>
      <c r="F144" s="4">
        <v>18.2</v>
      </c>
    </row>
    <row r="145" spans="1:6" x14ac:dyDescent="0.35">
      <c r="A145" s="6">
        <v>180013697</v>
      </c>
      <c r="B145" s="7">
        <v>985120013828580</v>
      </c>
      <c r="C145" s="3">
        <v>42852.493222569443</v>
      </c>
      <c r="D145" s="1">
        <v>138</v>
      </c>
      <c r="E145" s="1">
        <v>127</v>
      </c>
      <c r="F145" s="4">
        <v>20.3</v>
      </c>
    </row>
    <row r="146" spans="1:6" x14ac:dyDescent="0.35">
      <c r="A146" s="6">
        <v>180013700</v>
      </c>
      <c r="B146" s="7" t="s">
        <v>99</v>
      </c>
      <c r="C146" s="3">
        <v>42852.72424398148</v>
      </c>
      <c r="D146" s="1">
        <v>165</v>
      </c>
      <c r="E146" s="1">
        <v>152</v>
      </c>
      <c r="F146" s="4">
        <v>25.3</v>
      </c>
    </row>
    <row r="147" spans="1:6" x14ac:dyDescent="0.35">
      <c r="A147" s="6">
        <v>180013715</v>
      </c>
      <c r="B147" s="7" t="s">
        <v>100</v>
      </c>
      <c r="C147" s="3">
        <v>42853.700943981479</v>
      </c>
      <c r="D147" s="1">
        <v>157</v>
      </c>
      <c r="E147" s="1">
        <v>147</v>
      </c>
      <c r="F147" s="4">
        <v>25</v>
      </c>
    </row>
    <row r="148" spans="1:6" x14ac:dyDescent="0.35">
      <c r="A148" s="6">
        <v>180013740</v>
      </c>
      <c r="B148" s="7">
        <v>985121024798905</v>
      </c>
      <c r="C148" s="3">
        <v>42848.889561458331</v>
      </c>
      <c r="D148" s="1">
        <v>136</v>
      </c>
      <c r="E148" s="1">
        <v>124</v>
      </c>
      <c r="F148" s="4">
        <v>15.47</v>
      </c>
    </row>
    <row r="149" spans="1:6" x14ac:dyDescent="0.35">
      <c r="A149" s="6">
        <v>180013749</v>
      </c>
      <c r="B149" s="7" t="s">
        <v>101</v>
      </c>
      <c r="C149" s="3">
        <v>42846.185011921298</v>
      </c>
      <c r="D149" s="1">
        <v>145</v>
      </c>
      <c r="E149" s="1">
        <v>134</v>
      </c>
      <c r="F149" s="4">
        <v>22.4</v>
      </c>
    </row>
    <row r="150" spans="1:6" x14ac:dyDescent="0.35">
      <c r="A150" s="6">
        <v>180013751</v>
      </c>
      <c r="B150" s="7">
        <v>985120016129559</v>
      </c>
      <c r="C150" s="3">
        <v>42852.23108020833</v>
      </c>
      <c r="D150" s="1">
        <v>122</v>
      </c>
      <c r="E150" s="1">
        <v>112</v>
      </c>
      <c r="F150" s="4">
        <v>11.8</v>
      </c>
    </row>
    <row r="151" spans="1:6" x14ac:dyDescent="0.35">
      <c r="A151" s="8">
        <v>900228000173900</v>
      </c>
      <c r="B151" s="7">
        <v>985120015259882</v>
      </c>
      <c r="C151" s="3">
        <v>42853.679210879629</v>
      </c>
      <c r="D151" s="1">
        <v>120</v>
      </c>
      <c r="E151" s="1">
        <v>112</v>
      </c>
      <c r="F151" s="4">
        <v>13.4</v>
      </c>
    </row>
    <row r="152" spans="1:6" x14ac:dyDescent="0.35">
      <c r="A152" s="8">
        <v>900228000173918</v>
      </c>
      <c r="B152" s="7">
        <v>985120016252243</v>
      </c>
      <c r="C152" s="3">
        <v>42853.082692708333</v>
      </c>
      <c r="D152" s="1">
        <v>153</v>
      </c>
      <c r="E152" s="1">
        <v>142</v>
      </c>
      <c r="F152" s="4">
        <v>22.6</v>
      </c>
    </row>
    <row r="153" spans="1:6" x14ac:dyDescent="0.35">
      <c r="A153" s="8">
        <v>900228000173927</v>
      </c>
      <c r="B153" s="7">
        <v>4864423203</v>
      </c>
      <c r="C153" s="3">
        <v>42884.669433680552</v>
      </c>
      <c r="D153" s="1">
        <v>171</v>
      </c>
      <c r="E153" s="1">
        <v>159</v>
      </c>
      <c r="F153" s="4">
        <v>30</v>
      </c>
    </row>
    <row r="154" spans="1:6" x14ac:dyDescent="0.35">
      <c r="A154" s="8">
        <v>900228000173932</v>
      </c>
      <c r="B154" s="7" t="s">
        <v>102</v>
      </c>
      <c r="C154" s="3">
        <v>42881.804537962962</v>
      </c>
      <c r="D154" s="1">
        <v>172</v>
      </c>
      <c r="E154" s="1">
        <v>162</v>
      </c>
      <c r="F154" s="4">
        <v>37.5</v>
      </c>
    </row>
    <row r="155" spans="1:6" x14ac:dyDescent="0.35">
      <c r="A155" s="8">
        <v>900228000173971</v>
      </c>
      <c r="B155" s="7" t="s">
        <v>103</v>
      </c>
      <c r="C155" s="3">
        <v>42878.696108101853</v>
      </c>
      <c r="D155" s="1">
        <v>135</v>
      </c>
      <c r="E155" s="1">
        <v>135</v>
      </c>
      <c r="F155" s="4">
        <v>17.600000000000001</v>
      </c>
    </row>
    <row r="156" spans="1:6" x14ac:dyDescent="0.35">
      <c r="A156" s="6">
        <v>900228000173973</v>
      </c>
      <c r="B156" s="7">
        <v>985120016304914</v>
      </c>
      <c r="C156" s="3">
        <v>42885.192668634256</v>
      </c>
      <c r="D156" s="1">
        <v>155</v>
      </c>
      <c r="E156" s="1">
        <v>148</v>
      </c>
      <c r="F156" s="4">
        <v>27.2</v>
      </c>
    </row>
    <row r="157" spans="1:6" x14ac:dyDescent="0.35">
      <c r="A157" s="6">
        <v>900228000173977</v>
      </c>
      <c r="B157" s="7" t="s">
        <v>104</v>
      </c>
      <c r="C157" s="3">
        <v>42872.947073148149</v>
      </c>
      <c r="D157" s="1">
        <v>138</v>
      </c>
      <c r="E157" s="1">
        <v>130</v>
      </c>
      <c r="F157" s="4">
        <v>19.600000000000001</v>
      </c>
    </row>
    <row r="158" spans="1:6" x14ac:dyDescent="0.35">
      <c r="A158" s="6">
        <v>900228000173986</v>
      </c>
      <c r="B158" s="7" t="s">
        <v>105</v>
      </c>
      <c r="C158" s="3">
        <v>42848.786605208334</v>
      </c>
      <c r="D158" s="1">
        <v>149</v>
      </c>
      <c r="E158" s="1">
        <v>131</v>
      </c>
      <c r="F158" s="4">
        <v>18.899999999999999</v>
      </c>
    </row>
    <row r="159" spans="1:6" x14ac:dyDescent="0.35">
      <c r="A159" s="6">
        <v>900228000173997</v>
      </c>
      <c r="B159" s="7" t="s">
        <v>106</v>
      </c>
      <c r="C159" s="3">
        <v>42853.750442013887</v>
      </c>
      <c r="D159" s="1">
        <v>161</v>
      </c>
      <c r="E159" s="1">
        <v>150</v>
      </c>
      <c r="F159" s="4">
        <v>28.2</v>
      </c>
    </row>
    <row r="160" spans="1:6" x14ac:dyDescent="0.35">
      <c r="A160" s="10">
        <v>900228000174256</v>
      </c>
      <c r="B160" s="7">
        <v>900118001194663</v>
      </c>
      <c r="C160" s="3">
        <v>42853.637176504628</v>
      </c>
      <c r="D160" s="1">
        <v>162</v>
      </c>
      <c r="E160" s="1">
        <v>152</v>
      </c>
      <c r="F160" s="4">
        <v>30.2</v>
      </c>
    </row>
    <row r="161" spans="1:6" x14ac:dyDescent="0.35">
      <c r="A161" s="6">
        <v>900228000174994</v>
      </c>
      <c r="B161" s="7" t="s">
        <v>107</v>
      </c>
      <c r="C161" s="3">
        <v>42853.668701736111</v>
      </c>
      <c r="D161" s="1">
        <v>149</v>
      </c>
      <c r="E161" s="1">
        <v>138</v>
      </c>
      <c r="F161" s="4">
        <v>20.100000000000001</v>
      </c>
    </row>
    <row r="162" spans="1:6" x14ac:dyDescent="0.35">
      <c r="A162" s="6">
        <v>900230000006339</v>
      </c>
      <c r="B162" s="7" t="s">
        <v>108</v>
      </c>
      <c r="C162" s="3">
        <v>42846.898081481479</v>
      </c>
      <c r="D162" s="1">
        <v>141</v>
      </c>
      <c r="E162" s="1">
        <v>133</v>
      </c>
      <c r="F162" s="4">
        <v>21.4</v>
      </c>
    </row>
    <row r="163" spans="1:6" x14ac:dyDescent="0.35">
      <c r="A163" s="6">
        <v>900230000006359</v>
      </c>
      <c r="B163" s="7" t="s">
        <v>109</v>
      </c>
      <c r="C163" s="3">
        <v>42875.111660763891</v>
      </c>
      <c r="D163" s="1">
        <v>140</v>
      </c>
      <c r="E163" s="1">
        <v>130</v>
      </c>
      <c r="F163" s="4">
        <v>16.600000000000001</v>
      </c>
    </row>
    <row r="164" spans="1:6" x14ac:dyDescent="0.35">
      <c r="A164" s="8">
        <v>900230000006367</v>
      </c>
      <c r="B164" s="7" t="s">
        <v>110</v>
      </c>
      <c r="C164" s="3">
        <v>42849.88831574074</v>
      </c>
      <c r="D164" s="1">
        <v>148</v>
      </c>
      <c r="E164" s="1">
        <v>138</v>
      </c>
      <c r="F164" s="4">
        <v>33.700000000000003</v>
      </c>
    </row>
    <row r="165" spans="1:6" x14ac:dyDescent="0.35">
      <c r="A165" s="11">
        <v>177034172</v>
      </c>
      <c r="B165" s="7" t="s">
        <v>111</v>
      </c>
      <c r="C165" s="3">
        <v>42842.928547453703</v>
      </c>
      <c r="D165" s="1">
        <v>138</v>
      </c>
      <c r="E165" s="1">
        <v>123</v>
      </c>
      <c r="F165" s="4">
        <v>18.600000000000001</v>
      </c>
    </row>
    <row r="166" spans="1:6" x14ac:dyDescent="0.35">
      <c r="A166" s="7">
        <v>179330880</v>
      </c>
      <c r="B166" s="7" t="s">
        <v>112</v>
      </c>
      <c r="C166" s="3">
        <v>42845.91444803241</v>
      </c>
      <c r="D166" s="1">
        <v>129</v>
      </c>
      <c r="E166" s="1">
        <v>107</v>
      </c>
      <c r="F166" s="4">
        <v>14.9</v>
      </c>
    </row>
    <row r="167" spans="1:6" x14ac:dyDescent="0.35">
      <c r="A167" s="7">
        <v>180013512</v>
      </c>
      <c r="B167" s="7" t="s">
        <v>113</v>
      </c>
      <c r="C167" s="3">
        <v>42842.692532407411</v>
      </c>
      <c r="D167" s="1">
        <v>159</v>
      </c>
      <c r="E167" s="1">
        <v>143</v>
      </c>
      <c r="F167" s="4">
        <v>25.3</v>
      </c>
    </row>
    <row r="168" spans="1:6" x14ac:dyDescent="0.35">
      <c r="A168" s="6">
        <v>177034177</v>
      </c>
      <c r="B168" s="7" t="s">
        <v>114</v>
      </c>
      <c r="C168" s="3">
        <v>42847.833402893521</v>
      </c>
      <c r="D168" s="1">
        <v>125</v>
      </c>
      <c r="E168" s="1">
        <v>114</v>
      </c>
      <c r="F168" s="4">
        <v>14.8</v>
      </c>
    </row>
    <row r="169" spans="1:6" x14ac:dyDescent="0.35">
      <c r="A169" s="6">
        <v>900230000006376</v>
      </c>
      <c r="B169" s="7" t="s">
        <v>115</v>
      </c>
      <c r="C169" s="3">
        <v>42851.281191319445</v>
      </c>
      <c r="D169" s="1">
        <v>128</v>
      </c>
      <c r="E169" s="1">
        <v>118</v>
      </c>
      <c r="F169" s="4">
        <v>16.399999999999999</v>
      </c>
    </row>
    <row r="170" spans="1:6" x14ac:dyDescent="0.35">
      <c r="A170" s="7">
        <v>177034347</v>
      </c>
      <c r="B170" s="7" t="s">
        <v>116</v>
      </c>
      <c r="C170" s="3">
        <v>42843.868831712964</v>
      </c>
      <c r="D170" s="1">
        <v>140</v>
      </c>
      <c r="E170" s="1">
        <v>130</v>
      </c>
      <c r="F170" s="4">
        <v>22.2</v>
      </c>
    </row>
    <row r="171" spans="1:6" x14ac:dyDescent="0.35">
      <c r="A171" s="7">
        <v>179330949</v>
      </c>
      <c r="B171" s="7" t="s">
        <v>117</v>
      </c>
      <c r="C171" s="3">
        <v>42852.138514583334</v>
      </c>
      <c r="D171" s="1">
        <v>129</v>
      </c>
      <c r="E171" s="1">
        <v>120</v>
      </c>
      <c r="F171" s="4">
        <v>24</v>
      </c>
    </row>
    <row r="172" spans="1:6" x14ac:dyDescent="0.35">
      <c r="A172" s="6">
        <v>180013556</v>
      </c>
      <c r="B172" s="7" t="s">
        <v>118</v>
      </c>
      <c r="C172" s="3">
        <v>42846.395017824078</v>
      </c>
      <c r="D172" s="1">
        <v>147</v>
      </c>
      <c r="E172" s="1">
        <v>136</v>
      </c>
      <c r="F172" s="4">
        <v>23.1</v>
      </c>
    </row>
    <row r="173" spans="1:6" x14ac:dyDescent="0.35">
      <c r="A173" s="7">
        <v>179330867</v>
      </c>
      <c r="B173" s="7" t="s">
        <v>119</v>
      </c>
      <c r="C173" s="3">
        <v>42852.052459143517</v>
      </c>
      <c r="D173" s="1">
        <v>120</v>
      </c>
      <c r="E173" s="1">
        <v>110</v>
      </c>
      <c r="F173" s="4">
        <v>13</v>
      </c>
    </row>
    <row r="174" spans="1:6" x14ac:dyDescent="0.35">
      <c r="A174" s="7">
        <v>180013514</v>
      </c>
      <c r="B174" s="7" t="s">
        <v>120</v>
      </c>
      <c r="C174" s="3">
        <v>42852.201707754626</v>
      </c>
      <c r="D174" s="1">
        <v>137</v>
      </c>
      <c r="E174" s="1">
        <v>126</v>
      </c>
      <c r="F174" s="4">
        <v>18.600000000000001</v>
      </c>
    </row>
    <row r="175" spans="1:6" x14ac:dyDescent="0.35">
      <c r="A175" s="6">
        <v>180013542</v>
      </c>
      <c r="B175" s="7" t="s">
        <v>121</v>
      </c>
      <c r="C175" s="3">
        <v>42846.350566666668</v>
      </c>
      <c r="D175" s="1">
        <v>167</v>
      </c>
      <c r="E175" s="1">
        <v>156</v>
      </c>
      <c r="F175" s="4">
        <v>33.299999999999997</v>
      </c>
    </row>
    <row r="176" spans="1:6" x14ac:dyDescent="0.35">
      <c r="A176" s="6">
        <v>177034351</v>
      </c>
      <c r="B176" s="7" t="s">
        <v>122</v>
      </c>
      <c r="C176" s="3">
        <v>42852.746116782408</v>
      </c>
      <c r="D176" s="1">
        <v>175</v>
      </c>
      <c r="E176" s="1">
        <v>165</v>
      </c>
      <c r="F176" s="4">
        <v>43.5</v>
      </c>
    </row>
    <row r="177" spans="1:6" x14ac:dyDescent="0.35">
      <c r="A177" s="7">
        <v>180013558</v>
      </c>
      <c r="B177" s="7" t="s">
        <v>123</v>
      </c>
      <c r="C177" s="3">
        <v>42852.875459490744</v>
      </c>
      <c r="D177" s="1">
        <v>169</v>
      </c>
      <c r="E177" s="1">
        <v>154</v>
      </c>
      <c r="F177" s="4">
        <v>36.299999999999997</v>
      </c>
    </row>
    <row r="178" spans="1:6" x14ac:dyDescent="0.35">
      <c r="A178" s="6">
        <v>177034359</v>
      </c>
      <c r="B178" s="7" t="s">
        <v>124</v>
      </c>
      <c r="C178" s="3">
        <v>42852.912011805558</v>
      </c>
      <c r="D178" s="1">
        <v>158</v>
      </c>
      <c r="E178" s="1">
        <v>147</v>
      </c>
      <c r="F178" s="4">
        <v>28.1</v>
      </c>
    </row>
    <row r="179" spans="1:6" x14ac:dyDescent="0.35">
      <c r="A179" s="6">
        <v>900230000006340</v>
      </c>
      <c r="B179" s="7">
        <v>985120015203745</v>
      </c>
      <c r="C179" s="3">
        <v>42853.511387037041</v>
      </c>
      <c r="D179" s="1">
        <v>128</v>
      </c>
      <c r="E179" s="1">
        <v>117</v>
      </c>
      <c r="F179" s="4">
        <v>15.7</v>
      </c>
    </row>
    <row r="180" spans="1:6" x14ac:dyDescent="0.35">
      <c r="A180" s="7">
        <v>900230000037379</v>
      </c>
      <c r="B180" s="7" t="s">
        <v>125</v>
      </c>
      <c r="C180" s="3">
        <v>42854.376960416666</v>
      </c>
      <c r="D180" s="1">
        <v>130</v>
      </c>
      <c r="E180" s="1">
        <v>119</v>
      </c>
      <c r="F180" s="4">
        <v>18.8</v>
      </c>
    </row>
    <row r="181" spans="1:6" x14ac:dyDescent="0.35">
      <c r="A181" s="7">
        <v>900230000037359</v>
      </c>
      <c r="B181" s="7" t="s">
        <v>126</v>
      </c>
      <c r="C181" s="3">
        <v>42854.168018402779</v>
      </c>
      <c r="D181" s="1">
        <v>135</v>
      </c>
      <c r="E181" s="1">
        <v>125</v>
      </c>
      <c r="F181" s="4">
        <v>24.1</v>
      </c>
    </row>
    <row r="182" spans="1:6" x14ac:dyDescent="0.35">
      <c r="A182" s="6">
        <v>179330699</v>
      </c>
      <c r="B182" s="7">
        <v>4313207310</v>
      </c>
      <c r="C182" s="3">
        <v>42846.211033912034</v>
      </c>
      <c r="D182" s="1">
        <v>128</v>
      </c>
      <c r="E182" s="1">
        <v>118</v>
      </c>
      <c r="F182" s="4">
        <v>12.4</v>
      </c>
    </row>
    <row r="183" spans="1:6" x14ac:dyDescent="0.35">
      <c r="A183" s="6">
        <v>177034232</v>
      </c>
      <c r="B183" s="7" t="s">
        <v>127</v>
      </c>
      <c r="C183" s="3">
        <v>42853.702498842591</v>
      </c>
      <c r="D183" s="1">
        <v>143</v>
      </c>
      <c r="E183" s="1">
        <v>129</v>
      </c>
      <c r="F183" s="4">
        <v>18.100000000000001</v>
      </c>
    </row>
    <row r="184" spans="1:6" x14ac:dyDescent="0.35">
      <c r="A184" s="7">
        <v>900230000037371</v>
      </c>
      <c r="B184" s="7">
        <v>900164000358588</v>
      </c>
      <c r="C184" s="3">
        <v>42854.640638657409</v>
      </c>
      <c r="D184" s="1">
        <v>128</v>
      </c>
      <c r="E184" s="1">
        <v>116</v>
      </c>
      <c r="F184" s="4">
        <v>16</v>
      </c>
    </row>
    <row r="185" spans="1:6" x14ac:dyDescent="0.35">
      <c r="A185" s="6">
        <v>177034299</v>
      </c>
      <c r="B185" s="7" t="s">
        <v>128</v>
      </c>
      <c r="C185" s="3">
        <v>42844.525685300927</v>
      </c>
      <c r="D185" s="1">
        <v>153</v>
      </c>
      <c r="E185" s="1">
        <v>142</v>
      </c>
      <c r="F185" s="4">
        <v>21.8</v>
      </c>
    </row>
    <row r="186" spans="1:6" x14ac:dyDescent="0.35">
      <c r="A186" s="6">
        <v>180013664</v>
      </c>
      <c r="B186" s="7" t="s">
        <v>129</v>
      </c>
      <c r="C186" s="3">
        <v>42853.619226157411</v>
      </c>
      <c r="D186" s="1">
        <v>158</v>
      </c>
      <c r="E186" s="1">
        <v>147</v>
      </c>
      <c r="F186" s="4">
        <v>30.3</v>
      </c>
    </row>
    <row r="187" spans="1:6" x14ac:dyDescent="0.35">
      <c r="A187" s="7">
        <v>179330719</v>
      </c>
      <c r="B187" s="7" t="s">
        <v>130</v>
      </c>
      <c r="C187" s="3">
        <v>42857.07170266204</v>
      </c>
      <c r="D187" s="1">
        <v>129</v>
      </c>
      <c r="E187" s="1">
        <v>119</v>
      </c>
      <c r="F187" s="4">
        <v>19.2</v>
      </c>
    </row>
    <row r="188" spans="1:6" x14ac:dyDescent="0.35">
      <c r="A188" s="7">
        <v>179330933</v>
      </c>
      <c r="B188" s="7" t="s">
        <v>131</v>
      </c>
      <c r="C188" s="3">
        <v>42852.509716782406</v>
      </c>
      <c r="D188" s="1">
        <v>146</v>
      </c>
      <c r="E188" s="1">
        <v>133</v>
      </c>
      <c r="F188" s="4">
        <v>21.3</v>
      </c>
    </row>
    <row r="189" spans="1:6" x14ac:dyDescent="0.35">
      <c r="A189" s="7">
        <v>180013552</v>
      </c>
      <c r="B189" s="7" t="s">
        <v>132</v>
      </c>
      <c r="C189" s="3">
        <v>42853.461342361108</v>
      </c>
      <c r="D189" s="1">
        <v>146</v>
      </c>
      <c r="E189" s="1">
        <v>144</v>
      </c>
      <c r="F189" s="4">
        <v>28.3</v>
      </c>
    </row>
    <row r="190" spans="1:6" x14ac:dyDescent="0.35">
      <c r="A190" s="5">
        <v>180013584</v>
      </c>
      <c r="B190" s="7" t="s">
        <v>133</v>
      </c>
      <c r="C190" s="3">
        <v>42852.42123310185</v>
      </c>
      <c r="D190" s="1">
        <v>167</v>
      </c>
      <c r="E190" s="1">
        <v>154</v>
      </c>
      <c r="F190" s="4">
        <v>32.299999999999997</v>
      </c>
    </row>
    <row r="191" spans="1:6" x14ac:dyDescent="0.35">
      <c r="A191" s="6">
        <v>177034153</v>
      </c>
      <c r="B191" s="7" t="s">
        <v>134</v>
      </c>
      <c r="C191" s="3">
        <v>42853.861873495371</v>
      </c>
      <c r="D191" s="1">
        <v>167</v>
      </c>
      <c r="E191" s="1">
        <v>154</v>
      </c>
      <c r="F191" s="4">
        <v>31.4</v>
      </c>
    </row>
    <row r="192" spans="1:6" x14ac:dyDescent="0.35">
      <c r="A192" s="7">
        <v>179330922</v>
      </c>
      <c r="B192" s="7" t="s">
        <v>135</v>
      </c>
      <c r="C192" s="3">
        <v>42853.232105439813</v>
      </c>
      <c r="D192" s="1">
        <v>157</v>
      </c>
      <c r="E192" s="1">
        <v>145</v>
      </c>
      <c r="F192" s="4">
        <v>21.3</v>
      </c>
    </row>
    <row r="193" spans="1:6" x14ac:dyDescent="0.35">
      <c r="A193" s="7">
        <v>180013579</v>
      </c>
      <c r="B193" s="7">
        <v>4313031637</v>
      </c>
      <c r="C193" s="3">
        <v>42853.860985416664</v>
      </c>
      <c r="D193" s="1">
        <v>149</v>
      </c>
      <c r="E193" s="1">
        <v>138</v>
      </c>
      <c r="F193" s="4">
        <v>23.1</v>
      </c>
    </row>
    <row r="194" spans="1:6" x14ac:dyDescent="0.35">
      <c r="A194" s="7">
        <v>179330811</v>
      </c>
      <c r="B194" s="7" t="s">
        <v>136</v>
      </c>
      <c r="C194" s="3">
        <v>42852.854975810187</v>
      </c>
      <c r="D194" s="1">
        <v>168</v>
      </c>
      <c r="E194" s="1">
        <v>152</v>
      </c>
      <c r="F194" s="4">
        <v>27.5</v>
      </c>
    </row>
    <row r="195" spans="1:6" x14ac:dyDescent="0.35">
      <c r="A195" s="6">
        <v>900230000006349</v>
      </c>
      <c r="B195" s="7" t="s">
        <v>137</v>
      </c>
      <c r="C195" s="3">
        <v>42866.896267592594</v>
      </c>
      <c r="D195" s="1">
        <v>132</v>
      </c>
      <c r="E195" s="1">
        <v>122</v>
      </c>
      <c r="F195" s="4">
        <v>15.2</v>
      </c>
    </row>
    <row r="196" spans="1:6" x14ac:dyDescent="0.35">
      <c r="A196" s="6">
        <v>180013617</v>
      </c>
      <c r="B196" s="7" t="s">
        <v>138</v>
      </c>
      <c r="C196" s="3">
        <v>42853.12309375</v>
      </c>
      <c r="D196" s="1">
        <v>161</v>
      </c>
      <c r="E196" s="1">
        <v>147</v>
      </c>
      <c r="F196" s="4">
        <v>25.1</v>
      </c>
    </row>
    <row r="197" spans="1:6" x14ac:dyDescent="0.35">
      <c r="A197" s="6">
        <v>177034159</v>
      </c>
      <c r="B197" s="7" t="s">
        <v>139</v>
      </c>
      <c r="C197" s="3">
        <v>42867.733077430552</v>
      </c>
      <c r="D197" s="1">
        <v>152</v>
      </c>
      <c r="E197" s="1">
        <v>140</v>
      </c>
      <c r="F197" s="4">
        <v>21.2</v>
      </c>
    </row>
    <row r="198" spans="1:6" x14ac:dyDescent="0.35">
      <c r="A198" s="6">
        <v>180013720</v>
      </c>
      <c r="B198" s="7">
        <v>4202625103</v>
      </c>
      <c r="C198" s="3">
        <v>42853.539719328706</v>
      </c>
      <c r="D198" s="1">
        <v>164</v>
      </c>
      <c r="E198" s="1">
        <v>153</v>
      </c>
      <c r="F198" s="4">
        <v>28.4</v>
      </c>
    </row>
    <row r="199" spans="1:6" x14ac:dyDescent="0.35">
      <c r="A199" s="7">
        <v>179330910</v>
      </c>
      <c r="B199" s="7" t="s">
        <v>140</v>
      </c>
      <c r="C199" s="3">
        <v>42853.635170023146</v>
      </c>
      <c r="D199" s="1">
        <v>160</v>
      </c>
      <c r="E199" s="1">
        <v>153</v>
      </c>
      <c r="F199" s="4">
        <v>25.1</v>
      </c>
    </row>
    <row r="200" spans="1:6" x14ac:dyDescent="0.35">
      <c r="A200" s="6">
        <v>177034166</v>
      </c>
      <c r="B200" s="7" t="s">
        <v>141</v>
      </c>
      <c r="C200" s="3">
        <v>42852.288500347226</v>
      </c>
      <c r="D200" s="1">
        <v>156</v>
      </c>
      <c r="E200" s="1">
        <v>143</v>
      </c>
      <c r="F200" s="4">
        <v>22.1</v>
      </c>
    </row>
    <row r="201" spans="1:6" x14ac:dyDescent="0.35">
      <c r="A201" s="7">
        <v>179330845</v>
      </c>
      <c r="B201" s="7" t="s">
        <v>142</v>
      </c>
      <c r="C201" s="3">
        <v>42873.87813946759</v>
      </c>
      <c r="D201" s="1">
        <v>167</v>
      </c>
      <c r="E201" s="1">
        <v>154</v>
      </c>
      <c r="F201" s="4">
        <v>58.4</v>
      </c>
    </row>
    <row r="202" spans="1:6" x14ac:dyDescent="0.35">
      <c r="A202" s="8">
        <v>900230000037331</v>
      </c>
      <c r="B202" s="7" t="s">
        <v>143</v>
      </c>
      <c r="C202" s="3">
        <v>42879.604105439816</v>
      </c>
      <c r="D202" s="1">
        <v>140</v>
      </c>
      <c r="E202" s="1">
        <v>128</v>
      </c>
      <c r="F202" s="4">
        <v>20.8</v>
      </c>
    </row>
    <row r="203" spans="1:6" x14ac:dyDescent="0.35">
      <c r="A203" s="7">
        <v>179330939</v>
      </c>
      <c r="B203" s="7">
        <v>900118001189932</v>
      </c>
      <c r="C203" s="3">
        <v>42871.743826504629</v>
      </c>
      <c r="D203" s="1">
        <v>161</v>
      </c>
      <c r="E203" s="1">
        <v>153</v>
      </c>
      <c r="F203" s="4">
        <v>30</v>
      </c>
    </row>
    <row r="204" spans="1:6" x14ac:dyDescent="0.35">
      <c r="A204" s="7">
        <v>177034130</v>
      </c>
      <c r="B204" s="7" t="s">
        <v>144</v>
      </c>
      <c r="C204" s="3">
        <v>42861.36836782407</v>
      </c>
      <c r="D204" s="1">
        <v>127</v>
      </c>
      <c r="E204" s="1">
        <v>117</v>
      </c>
      <c r="F204" s="4">
        <v>12.83</v>
      </c>
    </row>
    <row r="205" spans="1:6" x14ac:dyDescent="0.35">
      <c r="A205" s="6">
        <v>177034135</v>
      </c>
      <c r="B205" s="7" t="s">
        <v>145</v>
      </c>
      <c r="C205" s="3">
        <v>42866.96200162037</v>
      </c>
      <c r="D205" s="1">
        <v>172</v>
      </c>
      <c r="E205" s="1">
        <v>159</v>
      </c>
      <c r="F205" s="4">
        <v>34.5</v>
      </c>
    </row>
    <row r="206" spans="1:6" x14ac:dyDescent="0.35">
      <c r="A206" s="6">
        <v>177034146</v>
      </c>
      <c r="B206" s="7" t="s">
        <v>146</v>
      </c>
      <c r="C206" s="3">
        <v>42843.055518171299</v>
      </c>
      <c r="D206" s="1">
        <v>141</v>
      </c>
      <c r="E206" s="1">
        <v>131</v>
      </c>
      <c r="F206" s="4">
        <v>22.3</v>
      </c>
    </row>
    <row r="207" spans="1:6" x14ac:dyDescent="0.35">
      <c r="A207" s="6">
        <v>177034178</v>
      </c>
      <c r="B207" s="7" t="s">
        <v>147</v>
      </c>
      <c r="C207" s="3">
        <v>42873.906481828701</v>
      </c>
      <c r="D207" s="1">
        <v>159</v>
      </c>
      <c r="E207" s="1">
        <v>146</v>
      </c>
      <c r="F207" s="4">
        <v>25.8</v>
      </c>
    </row>
    <row r="208" spans="1:6" x14ac:dyDescent="0.35">
      <c r="A208" s="6">
        <v>177034243</v>
      </c>
      <c r="B208" s="7" t="s">
        <v>148</v>
      </c>
      <c r="C208" s="3">
        <v>42884.646534837964</v>
      </c>
      <c r="D208" s="1">
        <v>172</v>
      </c>
      <c r="E208" s="1">
        <v>159</v>
      </c>
      <c r="F208" s="4">
        <v>38.17</v>
      </c>
    </row>
    <row r="209" spans="1:6" x14ac:dyDescent="0.35">
      <c r="A209" s="6">
        <v>177034278</v>
      </c>
      <c r="B209" s="7">
        <v>4311296279</v>
      </c>
      <c r="C209" s="3">
        <v>42869.161475810186</v>
      </c>
      <c r="D209" s="1">
        <v>154</v>
      </c>
      <c r="E209" s="1">
        <v>143</v>
      </c>
      <c r="F209" s="4">
        <v>25.2</v>
      </c>
    </row>
    <row r="210" spans="1:6" x14ac:dyDescent="0.35">
      <c r="A210" s="6">
        <v>177034308</v>
      </c>
      <c r="B210" s="7" t="s">
        <v>149</v>
      </c>
      <c r="C210" s="3">
        <v>42853.669107175927</v>
      </c>
      <c r="D210" s="1">
        <v>130</v>
      </c>
      <c r="E210" s="1">
        <v>119</v>
      </c>
      <c r="F210" s="4">
        <v>12.6</v>
      </c>
    </row>
    <row r="211" spans="1:6" x14ac:dyDescent="0.35">
      <c r="A211" s="7">
        <v>179330733</v>
      </c>
      <c r="B211" s="7" t="s">
        <v>150</v>
      </c>
      <c r="C211" s="3">
        <v>42851.925995486112</v>
      </c>
      <c r="D211" s="1">
        <v>152</v>
      </c>
      <c r="E211" s="1">
        <v>141</v>
      </c>
      <c r="F211" s="4">
        <v>26.5</v>
      </c>
    </row>
    <row r="212" spans="1:6" x14ac:dyDescent="0.35">
      <c r="A212" s="6">
        <v>179330765</v>
      </c>
      <c r="B212" s="7">
        <v>4311562840</v>
      </c>
      <c r="C212" s="3">
        <v>42874.596935879628</v>
      </c>
      <c r="D212" s="1">
        <v>146</v>
      </c>
      <c r="E212" s="1">
        <v>136</v>
      </c>
      <c r="F212" s="4">
        <v>29.4</v>
      </c>
    </row>
    <row r="213" spans="1:6" x14ac:dyDescent="0.35">
      <c r="A213" s="6">
        <v>179330803</v>
      </c>
      <c r="B213" s="7" t="s">
        <v>151</v>
      </c>
      <c r="C213" s="3">
        <v>42867.01534247685</v>
      </c>
      <c r="D213" s="1">
        <v>152</v>
      </c>
      <c r="E213" s="1">
        <v>151</v>
      </c>
      <c r="F213" s="4">
        <v>30.5</v>
      </c>
    </row>
    <row r="214" spans="1:6" x14ac:dyDescent="0.35">
      <c r="A214" s="6">
        <v>179330889</v>
      </c>
      <c r="B214" s="7">
        <v>985120016242372</v>
      </c>
      <c r="C214" s="3">
        <v>42850.738724884257</v>
      </c>
      <c r="D214" s="1">
        <v>162</v>
      </c>
      <c r="E214" s="1">
        <v>149</v>
      </c>
      <c r="F214" s="4">
        <v>27.3</v>
      </c>
    </row>
    <row r="215" spans="1:6" x14ac:dyDescent="0.35">
      <c r="A215" s="7">
        <v>179330911</v>
      </c>
      <c r="B215" s="7" t="s">
        <v>152</v>
      </c>
      <c r="C215" s="3">
        <v>42845.365190277778</v>
      </c>
      <c r="D215" s="1">
        <v>158</v>
      </c>
      <c r="E215" s="1">
        <v>156</v>
      </c>
      <c r="F215" s="4">
        <v>34.200000000000003</v>
      </c>
    </row>
    <row r="216" spans="1:6" x14ac:dyDescent="0.35">
      <c r="A216" s="7">
        <v>179330913</v>
      </c>
      <c r="B216" s="7" t="s">
        <v>153</v>
      </c>
      <c r="C216" s="3">
        <v>42852.800329513891</v>
      </c>
      <c r="D216" s="1">
        <v>161</v>
      </c>
      <c r="E216" s="1">
        <v>149</v>
      </c>
      <c r="F216" s="4">
        <v>29.9</v>
      </c>
    </row>
    <row r="217" spans="1:6" x14ac:dyDescent="0.35">
      <c r="A217" s="7">
        <v>180013526</v>
      </c>
      <c r="B217" s="7" t="s">
        <v>154</v>
      </c>
      <c r="C217" s="3">
        <v>42846.29258483796</v>
      </c>
      <c r="D217" s="1">
        <v>146</v>
      </c>
      <c r="E217" s="1">
        <v>137</v>
      </c>
      <c r="F217" s="4">
        <v>23.1</v>
      </c>
    </row>
    <row r="218" spans="1:6" x14ac:dyDescent="0.35">
      <c r="A218" s="7">
        <v>180013534</v>
      </c>
      <c r="B218" s="7" t="s">
        <v>155</v>
      </c>
      <c r="C218" s="3">
        <v>42845.473122800926</v>
      </c>
      <c r="D218" s="1">
        <v>159</v>
      </c>
      <c r="E218" s="1">
        <v>148</v>
      </c>
      <c r="F218" s="4">
        <v>23.4</v>
      </c>
    </row>
    <row r="219" spans="1:6" x14ac:dyDescent="0.35">
      <c r="A219" s="7">
        <v>180013539</v>
      </c>
      <c r="B219" s="7" t="s">
        <v>156</v>
      </c>
      <c r="C219" s="3">
        <v>42853.621763888892</v>
      </c>
      <c r="D219" s="1">
        <v>127</v>
      </c>
      <c r="E219" s="1">
        <v>119</v>
      </c>
      <c r="F219" s="4">
        <v>15.399999999999999</v>
      </c>
    </row>
    <row r="220" spans="1:6" x14ac:dyDescent="0.35">
      <c r="A220" s="7">
        <v>180013564</v>
      </c>
      <c r="B220" s="7" t="s">
        <v>157</v>
      </c>
      <c r="C220" s="3">
        <v>42852.856647685185</v>
      </c>
      <c r="D220" s="1">
        <v>126</v>
      </c>
      <c r="E220" s="1">
        <v>116</v>
      </c>
      <c r="F220" s="4">
        <v>15.1</v>
      </c>
    </row>
    <row r="221" spans="1:6" x14ac:dyDescent="0.35">
      <c r="A221" s="6">
        <v>180013574</v>
      </c>
      <c r="B221" s="7">
        <v>4313135238</v>
      </c>
      <c r="C221" s="3">
        <v>42844.415497916663</v>
      </c>
      <c r="D221" s="1">
        <v>135</v>
      </c>
      <c r="E221" s="1">
        <v>124</v>
      </c>
      <c r="F221" s="4">
        <v>19.5</v>
      </c>
    </row>
    <row r="222" spans="1:6" x14ac:dyDescent="0.35">
      <c r="A222" s="6">
        <v>180013587</v>
      </c>
      <c r="B222" s="7" t="s">
        <v>158</v>
      </c>
      <c r="C222" s="3">
        <v>42871.572137037037</v>
      </c>
      <c r="D222" s="1">
        <v>147</v>
      </c>
      <c r="E222" s="1">
        <v>134</v>
      </c>
      <c r="F222" s="4">
        <v>16.399999999999999</v>
      </c>
    </row>
    <row r="223" spans="1:6" x14ac:dyDescent="0.35">
      <c r="A223" s="6">
        <v>180013596</v>
      </c>
      <c r="B223" s="7">
        <v>4869092733</v>
      </c>
      <c r="C223" s="3">
        <v>42884.253307523148</v>
      </c>
      <c r="D223" s="1">
        <v>151</v>
      </c>
      <c r="E223" s="1">
        <v>139</v>
      </c>
      <c r="F223" s="4">
        <v>28.4</v>
      </c>
    </row>
    <row r="224" spans="1:6" x14ac:dyDescent="0.35">
      <c r="A224" s="6">
        <v>180013600</v>
      </c>
      <c r="B224" s="7" t="s">
        <v>159</v>
      </c>
      <c r="C224" s="3">
        <v>42871.774958680558</v>
      </c>
      <c r="D224" s="1">
        <v>135</v>
      </c>
      <c r="E224" s="1">
        <v>126</v>
      </c>
      <c r="F224" s="4">
        <v>16.5</v>
      </c>
    </row>
    <row r="225" spans="1:6" x14ac:dyDescent="0.35">
      <c r="A225" s="6">
        <v>180013622</v>
      </c>
      <c r="B225" s="7" t="s">
        <v>160</v>
      </c>
      <c r="C225" s="3">
        <v>42845.196754282406</v>
      </c>
      <c r="D225" s="1">
        <v>144</v>
      </c>
      <c r="E225" s="1">
        <v>136</v>
      </c>
      <c r="F225" s="4">
        <v>21.13</v>
      </c>
    </row>
    <row r="226" spans="1:6" x14ac:dyDescent="0.35">
      <c r="A226" s="6">
        <v>180013631</v>
      </c>
      <c r="B226" s="7" t="s">
        <v>161</v>
      </c>
      <c r="C226" s="3">
        <v>42844.966902199078</v>
      </c>
      <c r="D226" s="1">
        <v>139</v>
      </c>
      <c r="E226" s="1">
        <v>130</v>
      </c>
      <c r="F226" s="4">
        <v>18.7</v>
      </c>
    </row>
    <row r="227" spans="1:6" x14ac:dyDescent="0.35">
      <c r="A227" s="6">
        <v>180013639</v>
      </c>
      <c r="B227" s="7" t="s">
        <v>162</v>
      </c>
      <c r="C227" s="3">
        <v>42872.525389467592</v>
      </c>
      <c r="D227" s="1">
        <v>174</v>
      </c>
      <c r="E227" s="1">
        <v>161</v>
      </c>
      <c r="F227" s="4">
        <v>26.6</v>
      </c>
    </row>
    <row r="228" spans="1:6" x14ac:dyDescent="0.35">
      <c r="A228" s="6">
        <v>180013646</v>
      </c>
      <c r="B228" s="7">
        <v>985120024812918</v>
      </c>
      <c r="C228" s="3">
        <v>42853.468210879633</v>
      </c>
      <c r="D228" s="1">
        <v>127</v>
      </c>
      <c r="E228" s="1">
        <v>114</v>
      </c>
      <c r="F228" s="4">
        <v>9.3000000000000007</v>
      </c>
    </row>
    <row r="229" spans="1:6" x14ac:dyDescent="0.35">
      <c r="A229" s="6">
        <v>180013733</v>
      </c>
      <c r="B229" s="7">
        <v>985120024941391</v>
      </c>
      <c r="C229" s="3">
        <v>42851.786869560186</v>
      </c>
      <c r="D229" s="1">
        <v>139</v>
      </c>
      <c r="E229" s="1">
        <v>125</v>
      </c>
      <c r="F229" s="4">
        <v>16.07</v>
      </c>
    </row>
    <row r="230" spans="1:6" x14ac:dyDescent="0.35">
      <c r="A230" s="8">
        <v>900228000173912</v>
      </c>
      <c r="B230" s="7">
        <v>4312765840</v>
      </c>
      <c r="C230" s="3">
        <v>42844.751461458334</v>
      </c>
      <c r="D230" s="1">
        <v>133</v>
      </c>
      <c r="E230" s="1">
        <v>122</v>
      </c>
      <c r="F230" s="4">
        <v>18.100000000000001</v>
      </c>
    </row>
    <row r="231" spans="1:6" x14ac:dyDescent="0.35">
      <c r="A231" s="8">
        <v>900228000173915</v>
      </c>
      <c r="B231" s="7" t="s">
        <v>163</v>
      </c>
      <c r="C231" s="3">
        <v>42852.863803703702</v>
      </c>
      <c r="D231" s="1">
        <v>153</v>
      </c>
      <c r="E231" s="1">
        <v>141</v>
      </c>
      <c r="F231" s="4">
        <v>24.7</v>
      </c>
    </row>
    <row r="232" spans="1:6" x14ac:dyDescent="0.35">
      <c r="A232" s="6">
        <v>900230000006353</v>
      </c>
      <c r="B232" s="7" t="s">
        <v>164</v>
      </c>
      <c r="C232" s="3">
        <v>42874.576080092593</v>
      </c>
      <c r="D232" s="1">
        <v>153</v>
      </c>
      <c r="E232" s="1">
        <v>143</v>
      </c>
      <c r="F232" s="4">
        <v>24.3</v>
      </c>
    </row>
    <row r="233" spans="1:6" x14ac:dyDescent="0.35">
      <c r="A233" s="6">
        <v>900230000006358</v>
      </c>
      <c r="B233" s="7" t="s">
        <v>165</v>
      </c>
      <c r="C233" s="3">
        <v>42873.657956481482</v>
      </c>
      <c r="D233" s="1">
        <v>172</v>
      </c>
      <c r="E233" s="1">
        <v>161</v>
      </c>
      <c r="F233" s="4">
        <v>34.5</v>
      </c>
    </row>
    <row r="234" spans="1:6" x14ac:dyDescent="0.35">
      <c r="A234" s="7">
        <v>179330897</v>
      </c>
      <c r="B234" s="7">
        <v>4311602135</v>
      </c>
      <c r="C234" s="3">
        <v>42845.631921759261</v>
      </c>
      <c r="D234" s="1">
        <v>147</v>
      </c>
      <c r="E234" s="1">
        <v>136</v>
      </c>
      <c r="F234" s="4">
        <v>23.3</v>
      </c>
    </row>
    <row r="235" spans="1:6" x14ac:dyDescent="0.35">
      <c r="A235" s="6">
        <v>177034372</v>
      </c>
      <c r="B235" s="7" t="s">
        <v>166</v>
      </c>
      <c r="C235" s="3">
        <v>42851.913833564817</v>
      </c>
      <c r="D235" s="1">
        <v>160</v>
      </c>
      <c r="E235" s="1">
        <v>150</v>
      </c>
      <c r="F235" s="4">
        <v>24.5</v>
      </c>
    </row>
    <row r="236" spans="1:6" x14ac:dyDescent="0.35">
      <c r="A236" s="8">
        <v>900228000173890</v>
      </c>
      <c r="B236" s="7">
        <v>4311423018</v>
      </c>
      <c r="C236" s="3">
        <v>42850.649558449077</v>
      </c>
      <c r="D236" s="1">
        <v>142</v>
      </c>
      <c r="E236" s="1">
        <v>128</v>
      </c>
      <c r="F236" s="4">
        <v>19.7</v>
      </c>
    </row>
    <row r="237" spans="1:6" x14ac:dyDescent="0.35">
      <c r="A237" s="6">
        <v>177034189</v>
      </c>
      <c r="B237" s="7" t="s">
        <v>167</v>
      </c>
      <c r="C237" s="3">
        <v>42844.944691087963</v>
      </c>
      <c r="D237" s="1">
        <v>151</v>
      </c>
      <c r="E237" s="1">
        <v>140</v>
      </c>
      <c r="F237" s="4">
        <v>23.1</v>
      </c>
    </row>
    <row r="238" spans="1:6" x14ac:dyDescent="0.35">
      <c r="A238" s="7">
        <v>179330905</v>
      </c>
      <c r="B238" s="7">
        <v>4313177845</v>
      </c>
      <c r="C238" s="3">
        <v>42852.615800347223</v>
      </c>
      <c r="D238" s="1">
        <v>166</v>
      </c>
      <c r="E238" s="1">
        <v>153</v>
      </c>
      <c r="F238" s="4">
        <v>28.1</v>
      </c>
    </row>
    <row r="239" spans="1:6" x14ac:dyDescent="0.35">
      <c r="A239" s="6">
        <v>180013626</v>
      </c>
      <c r="B239" s="7" t="s">
        <v>168</v>
      </c>
      <c r="C239" s="3">
        <v>42871.886018171295</v>
      </c>
      <c r="D239" s="1">
        <v>160</v>
      </c>
      <c r="E239" s="1">
        <v>149</v>
      </c>
      <c r="F239" s="4">
        <v>31.3</v>
      </c>
    </row>
    <row r="240" spans="1:6" x14ac:dyDescent="0.35">
      <c r="A240" s="6">
        <v>180013654</v>
      </c>
      <c r="B240" s="7" t="s">
        <v>169</v>
      </c>
      <c r="C240" s="3">
        <v>42853.660429282405</v>
      </c>
      <c r="D240" s="1">
        <v>140</v>
      </c>
      <c r="E240" s="1">
        <v>131</v>
      </c>
      <c r="F240" s="4">
        <v>20.399999999999999</v>
      </c>
    </row>
    <row r="241" spans="1:6" x14ac:dyDescent="0.35">
      <c r="A241" s="6">
        <v>177034371</v>
      </c>
      <c r="B241" s="7" t="s">
        <v>170</v>
      </c>
      <c r="C241" s="3">
        <v>42853.709713078701</v>
      </c>
      <c r="D241" s="1">
        <v>155</v>
      </c>
      <c r="E241" s="1">
        <v>144</v>
      </c>
      <c r="F241" s="4">
        <v>24.1</v>
      </c>
    </row>
    <row r="242" spans="1:6" x14ac:dyDescent="0.35">
      <c r="A242" s="7">
        <v>180013571</v>
      </c>
      <c r="B242" s="7" t="s">
        <v>171</v>
      </c>
      <c r="C242" s="3">
        <v>42867.11404537037</v>
      </c>
      <c r="D242" s="1">
        <v>166</v>
      </c>
      <c r="E242" s="1">
        <v>152</v>
      </c>
      <c r="F242" s="4">
        <v>31</v>
      </c>
    </row>
    <row r="243" spans="1:6" x14ac:dyDescent="0.35">
      <c r="A243" s="7">
        <v>179330734</v>
      </c>
      <c r="B243" s="7" t="s">
        <v>172</v>
      </c>
      <c r="C243" s="3">
        <v>42852.353884027776</v>
      </c>
      <c r="D243" s="1">
        <v>154</v>
      </c>
      <c r="E243" s="1">
        <v>145</v>
      </c>
      <c r="F243" s="4">
        <v>25.1</v>
      </c>
    </row>
    <row r="244" spans="1:6" x14ac:dyDescent="0.35">
      <c r="A244" s="7">
        <v>179330941</v>
      </c>
      <c r="B244" s="7">
        <v>4876500856</v>
      </c>
      <c r="C244" s="3">
        <v>42853.739791319444</v>
      </c>
      <c r="D244" s="1">
        <v>141</v>
      </c>
      <c r="E244" s="1">
        <v>130</v>
      </c>
      <c r="F244" s="4">
        <v>15.1</v>
      </c>
    </row>
    <row r="245" spans="1:6" x14ac:dyDescent="0.35">
      <c r="A245" s="7">
        <v>177034284</v>
      </c>
      <c r="B245" s="7" t="s">
        <v>173</v>
      </c>
      <c r="C245" s="3">
        <v>42853.66844976852</v>
      </c>
      <c r="D245" s="1">
        <v>152</v>
      </c>
      <c r="E245" s="1">
        <v>139</v>
      </c>
      <c r="F245" s="4">
        <v>24.3</v>
      </c>
    </row>
    <row r="246" spans="1:6" x14ac:dyDescent="0.35">
      <c r="A246" s="6">
        <v>177034200</v>
      </c>
      <c r="B246" s="7" t="s">
        <v>174</v>
      </c>
      <c r="C246" s="3">
        <v>42851.953239930554</v>
      </c>
      <c r="D246" s="1">
        <v>141</v>
      </c>
      <c r="E246" s="1">
        <v>130</v>
      </c>
      <c r="F246" s="4">
        <v>22.7</v>
      </c>
    </row>
    <row r="247" spans="1:6" x14ac:dyDescent="0.35">
      <c r="A247" s="6">
        <v>177034154</v>
      </c>
      <c r="B247" s="7">
        <v>4311663120</v>
      </c>
      <c r="C247" s="3">
        <v>42844.030944444443</v>
      </c>
      <c r="D247" s="1">
        <v>151</v>
      </c>
      <c r="E247" s="1">
        <v>139</v>
      </c>
      <c r="F247" s="4">
        <v>24.6</v>
      </c>
    </row>
    <row r="248" spans="1:6" x14ac:dyDescent="0.35">
      <c r="A248" s="6">
        <v>177034269</v>
      </c>
      <c r="B248" s="7" t="s">
        <v>175</v>
      </c>
      <c r="C248" s="3">
        <v>42853.583677314811</v>
      </c>
      <c r="D248" s="1">
        <v>165</v>
      </c>
      <c r="E248" s="1">
        <v>153</v>
      </c>
      <c r="F248" s="4">
        <v>28.3</v>
      </c>
    </row>
    <row r="249" spans="1:6" x14ac:dyDescent="0.35">
      <c r="A249" s="7">
        <v>179330772</v>
      </c>
      <c r="B249" s="7" t="s">
        <v>176</v>
      </c>
      <c r="C249" s="3">
        <v>42853.644749421299</v>
      </c>
      <c r="D249" s="1">
        <v>169</v>
      </c>
      <c r="E249" s="1">
        <v>162</v>
      </c>
      <c r="F249" s="4">
        <v>35.799999999999997</v>
      </c>
    </row>
    <row r="250" spans="1:6" x14ac:dyDescent="0.35">
      <c r="A250" s="6">
        <v>179330777</v>
      </c>
      <c r="B250" s="7">
        <v>4230323156</v>
      </c>
      <c r="C250" s="3">
        <v>42845.788728472224</v>
      </c>
      <c r="D250" s="1">
        <v>151</v>
      </c>
      <c r="E250" s="1">
        <v>141</v>
      </c>
      <c r="F250" s="4">
        <v>17.899999999999999</v>
      </c>
    </row>
    <row r="251" spans="1:6" x14ac:dyDescent="0.35">
      <c r="A251" s="6">
        <v>180013707</v>
      </c>
      <c r="B251" s="7">
        <v>985120025056044</v>
      </c>
      <c r="C251" s="3">
        <v>42850.125845486109</v>
      </c>
      <c r="D251" s="1">
        <v>143</v>
      </c>
      <c r="E251" s="1">
        <v>131</v>
      </c>
      <c r="F251" s="4">
        <v>13.5</v>
      </c>
    </row>
    <row r="252" spans="1:6" x14ac:dyDescent="0.35">
      <c r="A252" s="8">
        <v>900228000173968</v>
      </c>
      <c r="B252" s="7" t="s">
        <v>169</v>
      </c>
      <c r="C252" s="3">
        <v>42853.660460763887</v>
      </c>
      <c r="D252" s="1">
        <v>136</v>
      </c>
      <c r="E252" s="1">
        <v>125</v>
      </c>
      <c r="F252" s="4">
        <v>18.7</v>
      </c>
    </row>
    <row r="253" spans="1:6" x14ac:dyDescent="0.35">
      <c r="A253" s="6">
        <v>900228000174985</v>
      </c>
      <c r="B253" s="7">
        <v>900118001193704</v>
      </c>
      <c r="C253" s="3">
        <v>42845.373598495367</v>
      </c>
      <c r="D253" s="1">
        <v>161</v>
      </c>
      <c r="E253" s="1">
        <v>152</v>
      </c>
      <c r="F253" s="4">
        <v>26.4</v>
      </c>
    </row>
    <row r="254" spans="1:6" x14ac:dyDescent="0.35">
      <c r="A254" s="6">
        <v>177034229</v>
      </c>
      <c r="B254" s="7" t="s">
        <v>177</v>
      </c>
      <c r="C254" s="3">
        <v>42850.715841435187</v>
      </c>
      <c r="D254" s="1">
        <v>155</v>
      </c>
      <c r="E254" s="1">
        <v>145</v>
      </c>
      <c r="F254" s="4">
        <v>25.1</v>
      </c>
    </row>
    <row r="255" spans="1:6" x14ac:dyDescent="0.35">
      <c r="A255" s="6">
        <v>177034316</v>
      </c>
      <c r="B255" s="7" t="s">
        <v>178</v>
      </c>
      <c r="C255" s="3">
        <v>42853.206872337963</v>
      </c>
      <c r="D255" s="1">
        <v>166</v>
      </c>
      <c r="E255" s="1">
        <v>153</v>
      </c>
      <c r="F255" s="4">
        <v>36.799999999999997</v>
      </c>
    </row>
    <row r="256" spans="1:6" x14ac:dyDescent="0.35">
      <c r="A256" s="6">
        <v>177034239</v>
      </c>
      <c r="B256" s="7" t="s">
        <v>179</v>
      </c>
      <c r="C256" s="3">
        <v>42867.116082986111</v>
      </c>
      <c r="D256" s="1">
        <v>161</v>
      </c>
      <c r="E256" s="1">
        <v>150</v>
      </c>
      <c r="F256" s="4">
        <v>32.299999999999997</v>
      </c>
    </row>
    <row r="257" spans="1:6" x14ac:dyDescent="0.35">
      <c r="A257" s="7">
        <v>177034349</v>
      </c>
      <c r="B257" s="7" t="s">
        <v>180</v>
      </c>
      <c r="C257" s="3">
        <v>42844.932140972225</v>
      </c>
      <c r="D257" s="1">
        <v>147</v>
      </c>
      <c r="E257" s="1">
        <v>136</v>
      </c>
      <c r="F257" s="4">
        <v>18.399999999999999</v>
      </c>
    </row>
  </sheetData>
  <mergeCells count="6">
    <mergeCell ref="F1:F2"/>
    <mergeCell ref="E1:E2"/>
    <mergeCell ref="D1:D2"/>
    <mergeCell ref="C1:C2"/>
    <mergeCell ref="B1:B2"/>
    <mergeCell ref="A1:A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workbookViewId="0">
      <selection activeCell="J10" sqref="J10"/>
    </sheetView>
  </sheetViews>
  <sheetFormatPr defaultColWidth="8.453125" defaultRowHeight="14" x14ac:dyDescent="0.35"/>
  <cols>
    <col min="1" max="1" width="15.90625" style="24" bestFit="1" customWidth="1"/>
    <col min="2" max="2" width="18.7265625" style="24" bestFit="1" customWidth="1"/>
    <col min="3" max="3" width="17.26953125" style="22" customWidth="1"/>
    <col min="4" max="6" width="8.453125" style="24"/>
    <col min="7" max="7" width="8.453125" style="20"/>
    <col min="8" max="8" width="10.26953125" style="20" customWidth="1"/>
    <col min="9" max="9" width="11.36328125" style="20" customWidth="1"/>
    <col min="10" max="16384" width="8.453125" style="20"/>
  </cols>
  <sheetData>
    <row r="1" spans="1:8" ht="42.5" thickBot="1" x14ac:dyDescent="0.4">
      <c r="A1" s="16" t="s">
        <v>181</v>
      </c>
      <c r="B1" s="16" t="s">
        <v>276</v>
      </c>
      <c r="C1" s="17" t="s">
        <v>185</v>
      </c>
      <c r="D1" s="18" t="s">
        <v>183</v>
      </c>
      <c r="E1" s="18" t="s">
        <v>184</v>
      </c>
      <c r="F1" s="18" t="s">
        <v>275</v>
      </c>
      <c r="H1" s="18" t="s">
        <v>277</v>
      </c>
    </row>
    <row r="2" spans="1:8" ht="14.5" thickTop="1" x14ac:dyDescent="0.35">
      <c r="A2" s="21">
        <v>177034125</v>
      </c>
      <c r="B2" s="21" t="s">
        <v>186</v>
      </c>
      <c r="C2" s="22">
        <v>43232.740300925929</v>
      </c>
      <c r="D2" s="21">
        <v>156</v>
      </c>
      <c r="E2" s="21">
        <v>145</v>
      </c>
      <c r="F2" s="21">
        <v>23.466666666666669</v>
      </c>
      <c r="H2" s="20" t="str">
        <f>IFERROR(IF(MATCH(A2,'2017 Male Captures'!$A$3:$A$257, 0)&gt;0, "Yes", "No"), "No")</f>
        <v>No</v>
      </c>
    </row>
    <row r="3" spans="1:8" x14ac:dyDescent="0.35">
      <c r="A3" s="21">
        <v>177034132</v>
      </c>
      <c r="B3" s="21" t="s">
        <v>10</v>
      </c>
      <c r="C3" s="22">
        <v>43226.023564814815</v>
      </c>
      <c r="D3" s="21">
        <v>141</v>
      </c>
      <c r="E3" s="21">
        <v>130</v>
      </c>
      <c r="F3" s="21">
        <v>24.333333333333332</v>
      </c>
      <c r="H3" s="20" t="str">
        <f>IFERROR(IF(MATCH(A3,'2017 Male Captures'!$A$3:$A$257, 0)&gt;0, "Yes", "No"), "No")</f>
        <v>Yes</v>
      </c>
    </row>
    <row r="4" spans="1:8" x14ac:dyDescent="0.35">
      <c r="A4" s="21">
        <v>177034134</v>
      </c>
      <c r="B4" s="21" t="s">
        <v>187</v>
      </c>
      <c r="C4" s="22">
        <v>43232.175312500003</v>
      </c>
      <c r="D4" s="21">
        <v>151</v>
      </c>
      <c r="E4" s="21">
        <v>140</v>
      </c>
      <c r="F4" s="21">
        <v>20.666666666666664</v>
      </c>
      <c r="H4" s="20" t="str">
        <f>IFERROR(IF(MATCH(A4,'2017 Male Captures'!$A$3:$A$257, 0)&gt;0, "Yes", "No"), "No")</f>
        <v>No</v>
      </c>
    </row>
    <row r="5" spans="1:8" x14ac:dyDescent="0.35">
      <c r="A5" s="21">
        <v>177034146</v>
      </c>
      <c r="B5" s="21" t="s">
        <v>146</v>
      </c>
      <c r="C5" s="22">
        <v>43223.103333333333</v>
      </c>
      <c r="D5" s="21">
        <v>141</v>
      </c>
      <c r="E5" s="21">
        <v>131</v>
      </c>
      <c r="F5" s="21">
        <v>22.3</v>
      </c>
      <c r="H5" s="20" t="str">
        <f>IFERROR(IF(MATCH(A5,'2017 Male Captures'!$A$3:$A$257, 0)&gt;0, "Yes", "No"), "No")</f>
        <v>Yes</v>
      </c>
    </row>
    <row r="6" spans="1:8" x14ac:dyDescent="0.35">
      <c r="A6" s="21">
        <v>177034152</v>
      </c>
      <c r="B6" s="21" t="s">
        <v>188</v>
      </c>
      <c r="C6" s="22">
        <v>43229.344236111108</v>
      </c>
      <c r="D6" s="21">
        <v>170</v>
      </c>
      <c r="E6" s="21">
        <v>158</v>
      </c>
      <c r="F6" s="21">
        <v>30.133333333333336</v>
      </c>
      <c r="H6" s="20" t="str">
        <f>IFERROR(IF(MATCH(A6,'2017 Male Captures'!$A$3:$A$257, 0)&gt;0, "Yes", "No"), "No")</f>
        <v>No</v>
      </c>
    </row>
    <row r="7" spans="1:8" x14ac:dyDescent="0.35">
      <c r="A7" s="21">
        <v>177034153</v>
      </c>
      <c r="B7" s="21" t="s">
        <v>134</v>
      </c>
      <c r="C7" s="22">
        <v>43238.901956018519</v>
      </c>
      <c r="D7" s="21">
        <v>167</v>
      </c>
      <c r="E7" s="21">
        <v>154</v>
      </c>
      <c r="F7" s="21">
        <v>31.4</v>
      </c>
      <c r="H7" s="20" t="str">
        <f>IFERROR(IF(MATCH(A7,'2017 Male Captures'!$A$3:$A$257, 0)&gt;0, "Yes", "No"), "No")</f>
        <v>Yes</v>
      </c>
    </row>
    <row r="8" spans="1:8" x14ac:dyDescent="0.35">
      <c r="A8" s="21">
        <v>177034154</v>
      </c>
      <c r="B8" s="21">
        <v>4311663120</v>
      </c>
      <c r="C8" s="22">
        <v>43228.509618055556</v>
      </c>
      <c r="D8" s="21">
        <v>151</v>
      </c>
      <c r="E8" s="21">
        <v>139</v>
      </c>
      <c r="F8" s="21">
        <v>24.6</v>
      </c>
      <c r="H8" s="20" t="str">
        <f>IFERROR(IF(MATCH(A8,'2017 Male Captures'!$A$3:$A$257, 0)&gt;0, "Yes", "No"), "No")</f>
        <v>Yes</v>
      </c>
    </row>
    <row r="9" spans="1:8" x14ac:dyDescent="0.35">
      <c r="A9" s="21">
        <v>177034155</v>
      </c>
      <c r="B9" s="21" t="s">
        <v>189</v>
      </c>
      <c r="C9" s="22">
        <v>43230.6875</v>
      </c>
      <c r="D9" s="21" t="s">
        <v>274</v>
      </c>
      <c r="E9" s="21" t="s">
        <v>274</v>
      </c>
      <c r="F9" s="21">
        <v>25.933333333333334</v>
      </c>
      <c r="H9" s="20" t="str">
        <f>IFERROR(IF(MATCH(A9,'2017 Male Captures'!$A$3:$A$257, 0)&gt;0, "Yes", "No"), "No")</f>
        <v>No</v>
      </c>
    </row>
    <row r="10" spans="1:8" x14ac:dyDescent="0.35">
      <c r="A10" s="21">
        <v>177034164</v>
      </c>
      <c r="B10" s="21" t="s">
        <v>190</v>
      </c>
      <c r="C10" s="22">
        <v>43229.601909722223</v>
      </c>
      <c r="D10" s="21">
        <v>141</v>
      </c>
      <c r="E10" s="21">
        <v>130</v>
      </c>
      <c r="F10" s="21">
        <v>13.866666666666665</v>
      </c>
      <c r="H10" s="20" t="str">
        <f>IFERROR(IF(MATCH(A10,'2017 Male Captures'!$A$3:$A$257, 0)&gt;0, "Yes", "No"), "No")</f>
        <v>No</v>
      </c>
    </row>
    <row r="11" spans="1:8" x14ac:dyDescent="0.35">
      <c r="A11" s="21">
        <v>177034165</v>
      </c>
      <c r="B11" s="21" t="s">
        <v>43</v>
      </c>
      <c r="C11" s="22">
        <v>43228.588078703702</v>
      </c>
      <c r="D11" s="21">
        <v>153</v>
      </c>
      <c r="E11" s="21">
        <v>143</v>
      </c>
      <c r="F11" s="21">
        <v>29.333333333333336</v>
      </c>
      <c r="H11" s="20" t="str">
        <f>IFERROR(IF(MATCH(A11,'2017 Male Captures'!$A$3:$A$257, 0)&gt;0, "Yes", "No"), "No")</f>
        <v>Yes</v>
      </c>
    </row>
    <row r="12" spans="1:8" x14ac:dyDescent="0.35">
      <c r="A12" s="21">
        <v>177034167</v>
      </c>
      <c r="B12" s="21">
        <v>4313176467</v>
      </c>
      <c r="C12" s="22">
        <v>43229.970671296294</v>
      </c>
      <c r="D12" s="21">
        <v>160</v>
      </c>
      <c r="E12" s="21">
        <v>147</v>
      </c>
      <c r="F12" s="21">
        <v>25.133333333333333</v>
      </c>
      <c r="H12" s="20" t="str">
        <f>IFERROR(IF(MATCH(A12,'2017 Male Captures'!$A$3:$A$257, 0)&gt;0, "Yes", "No"), "No")</f>
        <v>Yes</v>
      </c>
    </row>
    <row r="13" spans="1:8" x14ac:dyDescent="0.35">
      <c r="A13" s="21">
        <v>177034172</v>
      </c>
      <c r="B13" s="21" t="s">
        <v>111</v>
      </c>
      <c r="C13" s="22">
        <v>43224.343240740738</v>
      </c>
      <c r="D13" s="21">
        <v>138</v>
      </c>
      <c r="E13" s="21">
        <v>123</v>
      </c>
      <c r="F13" s="21">
        <v>18.600000000000001</v>
      </c>
      <c r="H13" s="20" t="str">
        <f>IFERROR(IF(MATCH(A13,'2017 Male Captures'!$A$3:$A$257, 0)&gt;0, "Yes", "No"), "No")</f>
        <v>Yes</v>
      </c>
    </row>
    <row r="14" spans="1:8" x14ac:dyDescent="0.35">
      <c r="A14" s="21">
        <v>177034181</v>
      </c>
      <c r="B14" s="21" t="s">
        <v>71</v>
      </c>
      <c r="C14" s="22">
        <v>43232.445347222223</v>
      </c>
      <c r="D14" s="21">
        <v>162</v>
      </c>
      <c r="E14" s="21">
        <v>150</v>
      </c>
      <c r="F14" s="21">
        <v>38.970000000000006</v>
      </c>
      <c r="H14" s="20" t="str">
        <f>IFERROR(IF(MATCH(A14,'2017 Male Captures'!$A$3:$A$257, 0)&gt;0, "Yes", "No"), "No")</f>
        <v>Yes</v>
      </c>
    </row>
    <row r="15" spans="1:8" x14ac:dyDescent="0.35">
      <c r="A15" s="23">
        <v>177034189</v>
      </c>
      <c r="B15" s="21" t="s">
        <v>167</v>
      </c>
      <c r="C15" s="22">
        <v>43226.33871527778</v>
      </c>
      <c r="D15" s="21">
        <v>151</v>
      </c>
      <c r="E15" s="21">
        <v>140</v>
      </c>
      <c r="F15" s="21">
        <v>23.1</v>
      </c>
      <c r="H15" s="20" t="str">
        <f>IFERROR(IF(MATCH(A15,'2017 Male Captures'!$A$3:$A$257, 0)&gt;0, "Yes", "No"), "No")</f>
        <v>Yes</v>
      </c>
    </row>
    <row r="16" spans="1:8" x14ac:dyDescent="0.35">
      <c r="A16" s="21">
        <v>177034190</v>
      </c>
      <c r="B16" s="21">
        <v>4311417305</v>
      </c>
      <c r="C16" s="22">
        <v>43225.16715277778</v>
      </c>
      <c r="D16" s="21">
        <v>149</v>
      </c>
      <c r="E16" s="21">
        <v>129</v>
      </c>
      <c r="F16" s="21">
        <v>20.3</v>
      </c>
      <c r="H16" s="20" t="str">
        <f>IFERROR(IF(MATCH(A16,'2017 Male Captures'!$A$3:$A$257, 0)&gt;0, "Yes", "No"), "No")</f>
        <v>Yes</v>
      </c>
    </row>
    <row r="17" spans="1:8" x14ac:dyDescent="0.35">
      <c r="A17" s="21">
        <v>177034195</v>
      </c>
      <c r="B17" s="21" t="s">
        <v>191</v>
      </c>
      <c r="C17" s="22">
        <v>43223.485185185185</v>
      </c>
      <c r="D17" s="21">
        <v>128</v>
      </c>
      <c r="E17" s="21">
        <v>116</v>
      </c>
      <c r="F17" s="21">
        <v>10.733333333333333</v>
      </c>
      <c r="H17" s="20" t="str">
        <f>IFERROR(IF(MATCH(A17,'2017 Male Captures'!$A$3:$A$257, 0)&gt;0, "Yes", "No"), "No")</f>
        <v>No</v>
      </c>
    </row>
    <row r="18" spans="1:8" x14ac:dyDescent="0.35">
      <c r="A18" s="21">
        <v>177034197</v>
      </c>
      <c r="B18" s="21" t="s">
        <v>15</v>
      </c>
      <c r="C18" s="22">
        <v>43238.324513888889</v>
      </c>
      <c r="D18" s="21">
        <v>150</v>
      </c>
      <c r="E18" s="21">
        <v>147</v>
      </c>
      <c r="F18" s="21">
        <v>22.266666666666666</v>
      </c>
      <c r="H18" s="20" t="str">
        <f>IFERROR(IF(MATCH(A18,'2017 Male Captures'!$A$3:$A$257, 0)&gt;0, "Yes", "No"), "No")</f>
        <v>Yes</v>
      </c>
    </row>
    <row r="19" spans="1:8" x14ac:dyDescent="0.35">
      <c r="A19" s="21">
        <v>177034201</v>
      </c>
      <c r="B19" s="21">
        <v>4202625103</v>
      </c>
      <c r="C19" s="22">
        <v>43238.091064814813</v>
      </c>
      <c r="D19" s="21">
        <v>160</v>
      </c>
      <c r="E19" s="21">
        <v>149</v>
      </c>
      <c r="F19" s="21">
        <v>34.799999999999997</v>
      </c>
      <c r="H19" s="20" t="str">
        <f>IFERROR(IF(MATCH(A19,'2017 Male Captures'!$A$3:$A$257, 0)&gt;0, "Yes", "No"), "No")</f>
        <v>No</v>
      </c>
    </row>
    <row r="20" spans="1:8" x14ac:dyDescent="0.35">
      <c r="A20" s="21">
        <v>177034204</v>
      </c>
      <c r="B20" s="21" t="s">
        <v>192</v>
      </c>
      <c r="C20" s="22">
        <v>43231.128148148149</v>
      </c>
      <c r="D20" s="21" t="s">
        <v>274</v>
      </c>
      <c r="E20" s="21" t="s">
        <v>274</v>
      </c>
      <c r="F20" s="21">
        <v>15.200000000000001</v>
      </c>
      <c r="H20" s="20" t="str">
        <f>IFERROR(IF(MATCH(A20,'2017 Male Captures'!$A$3:$A$257, 0)&gt;0, "Yes", "No"), "No")</f>
        <v>No</v>
      </c>
    </row>
    <row r="21" spans="1:8" x14ac:dyDescent="0.35">
      <c r="A21" s="21">
        <v>177034206</v>
      </c>
      <c r="B21" s="21">
        <v>4230335138</v>
      </c>
      <c r="C21" s="22">
        <v>43241.248877314814</v>
      </c>
      <c r="D21" s="21">
        <v>167</v>
      </c>
      <c r="E21" s="21">
        <v>156</v>
      </c>
      <c r="F21" s="21">
        <v>26.599999999999998</v>
      </c>
      <c r="H21" s="20" t="str">
        <f>IFERROR(IF(MATCH(A21,'2017 Male Captures'!$A$3:$A$257, 0)&gt;0, "Yes", "No"), "No")</f>
        <v>Yes</v>
      </c>
    </row>
    <row r="22" spans="1:8" x14ac:dyDescent="0.35">
      <c r="A22" s="21">
        <v>177034215</v>
      </c>
      <c r="B22" s="21">
        <v>900118001194142</v>
      </c>
      <c r="C22" s="22">
        <v>43236.772638888891</v>
      </c>
      <c r="D22" s="21">
        <v>165</v>
      </c>
      <c r="E22" s="21">
        <v>152</v>
      </c>
      <c r="F22" s="21">
        <v>31.533333333333335</v>
      </c>
      <c r="H22" s="20" t="str">
        <f>IFERROR(IF(MATCH(A22,'2017 Male Captures'!$A$3:$A$257, 0)&gt;0, "Yes", "No"), "No")</f>
        <v>No</v>
      </c>
    </row>
    <row r="23" spans="1:8" x14ac:dyDescent="0.35">
      <c r="A23" s="21">
        <v>177034230</v>
      </c>
      <c r="B23" s="21">
        <v>4311174009</v>
      </c>
      <c r="C23" s="22">
        <v>43231.943831018521</v>
      </c>
      <c r="D23" s="21">
        <v>160</v>
      </c>
      <c r="E23" s="21">
        <v>149</v>
      </c>
      <c r="F23" s="21">
        <v>32.266666666666666</v>
      </c>
      <c r="H23" s="20" t="str">
        <f>IFERROR(IF(MATCH(A23,'2017 Male Captures'!$A$3:$A$257, 0)&gt;0, "Yes", "No"), "No")</f>
        <v>No</v>
      </c>
    </row>
    <row r="24" spans="1:8" x14ac:dyDescent="0.35">
      <c r="A24" s="21">
        <v>177034238</v>
      </c>
      <c r="B24" s="21" t="s">
        <v>193</v>
      </c>
      <c r="C24" s="22">
        <v>43229.317002314812</v>
      </c>
      <c r="D24" s="21">
        <v>159</v>
      </c>
      <c r="E24" s="21">
        <v>148</v>
      </c>
      <c r="F24" s="21">
        <v>29.7</v>
      </c>
      <c r="H24" s="20" t="str">
        <f>IFERROR(IF(MATCH(A24,'2017 Male Captures'!$A$3:$A$257, 0)&gt;0, "Yes", "No"), "No")</f>
        <v>No</v>
      </c>
    </row>
    <row r="25" spans="1:8" x14ac:dyDescent="0.35">
      <c r="A25" s="21">
        <v>177034256</v>
      </c>
      <c r="B25" s="21" t="s">
        <v>74</v>
      </c>
      <c r="C25" s="22">
        <v>43256.111643518518</v>
      </c>
      <c r="D25" s="21">
        <v>151</v>
      </c>
      <c r="E25" s="21">
        <v>137</v>
      </c>
      <c r="F25" s="21">
        <v>26.3</v>
      </c>
      <c r="H25" s="20" t="str">
        <f>IFERROR(IF(MATCH(A25,'2017 Male Captures'!$A$3:$A$257, 0)&gt;0, "Yes", "No"), "No")</f>
        <v>Yes</v>
      </c>
    </row>
    <row r="26" spans="1:8" x14ac:dyDescent="0.35">
      <c r="A26" s="21">
        <v>177034259</v>
      </c>
      <c r="B26" s="21">
        <v>4875350554</v>
      </c>
      <c r="C26" s="22">
        <v>43239.577986111108</v>
      </c>
      <c r="D26" s="21">
        <v>153</v>
      </c>
      <c r="E26" s="21">
        <v>142</v>
      </c>
      <c r="F26" s="21">
        <v>20.666666666666668</v>
      </c>
      <c r="H26" s="20" t="str">
        <f>IFERROR(IF(MATCH(A26,'2017 Male Captures'!$A$3:$A$257, 0)&gt;0, "Yes", "No"), "No")</f>
        <v>No</v>
      </c>
    </row>
    <row r="27" spans="1:8" x14ac:dyDescent="0.35">
      <c r="A27" s="21">
        <v>177034271</v>
      </c>
      <c r="B27" s="21" t="s">
        <v>194</v>
      </c>
      <c r="C27" s="22">
        <v>43257.09584490741</v>
      </c>
      <c r="D27" s="21">
        <v>151</v>
      </c>
      <c r="E27" s="21">
        <v>142</v>
      </c>
      <c r="F27" s="21">
        <v>24.4</v>
      </c>
      <c r="H27" s="20" t="str">
        <f>IFERROR(IF(MATCH(A27,'2017 Male Captures'!$A$3:$A$257, 0)&gt;0, "Yes", "No"), "No")</f>
        <v>No</v>
      </c>
    </row>
    <row r="28" spans="1:8" x14ac:dyDescent="0.35">
      <c r="A28" s="21">
        <v>177034274</v>
      </c>
      <c r="B28" s="21">
        <v>4313203838</v>
      </c>
      <c r="C28" s="22">
        <v>43251.755590277775</v>
      </c>
      <c r="D28" s="21">
        <v>167</v>
      </c>
      <c r="E28" s="21">
        <v>157</v>
      </c>
      <c r="F28" s="21">
        <v>32.17</v>
      </c>
      <c r="H28" s="20" t="str">
        <f>IFERROR(IF(MATCH(A28,'2017 Male Captures'!$A$3:$A$257, 0)&gt;0, "Yes", "No"), "No")</f>
        <v>No</v>
      </c>
    </row>
    <row r="29" spans="1:8" x14ac:dyDescent="0.35">
      <c r="A29" s="21">
        <v>177034278</v>
      </c>
      <c r="B29" s="21">
        <v>4311296279</v>
      </c>
      <c r="C29" s="22">
        <v>43230.12672453704</v>
      </c>
      <c r="D29" s="21">
        <v>152</v>
      </c>
      <c r="E29" s="21">
        <v>142</v>
      </c>
      <c r="F29" s="21">
        <v>15.666666666666666</v>
      </c>
      <c r="H29" s="20" t="str">
        <f>IFERROR(IF(MATCH(A29,'2017 Male Captures'!$A$3:$A$257, 0)&gt;0, "Yes", "No"), "No")</f>
        <v>Yes</v>
      </c>
    </row>
    <row r="30" spans="1:8" x14ac:dyDescent="0.35">
      <c r="A30" s="21">
        <v>177034279</v>
      </c>
      <c r="B30" s="21" t="s">
        <v>195</v>
      </c>
      <c r="C30" s="22">
        <v>43229.868703703702</v>
      </c>
      <c r="D30" s="21">
        <v>158</v>
      </c>
      <c r="E30" s="21">
        <v>46</v>
      </c>
      <c r="F30" s="21">
        <v>13.5</v>
      </c>
      <c r="H30" s="20" t="str">
        <f>IFERROR(IF(MATCH(A30,'2017 Male Captures'!$A$3:$A$257, 0)&gt;0, "Yes", "No"), "No")</f>
        <v>No</v>
      </c>
    </row>
    <row r="31" spans="1:8" x14ac:dyDescent="0.35">
      <c r="A31" s="21">
        <v>177034287</v>
      </c>
      <c r="B31" s="21" t="s">
        <v>196</v>
      </c>
      <c r="C31" s="22">
        <v>43246.967048611114</v>
      </c>
      <c r="D31" s="21">
        <v>141</v>
      </c>
      <c r="E31" s="21">
        <v>129</v>
      </c>
      <c r="F31" s="21">
        <v>17</v>
      </c>
      <c r="H31" s="20" t="str">
        <f>IFERROR(IF(MATCH(A31,'2017 Male Captures'!$A$3:$A$257, 0)&gt;0, "Yes", "No"), "No")</f>
        <v>No</v>
      </c>
    </row>
    <row r="32" spans="1:8" x14ac:dyDescent="0.35">
      <c r="A32" s="21">
        <v>177034288</v>
      </c>
      <c r="B32" s="21" t="s">
        <v>197</v>
      </c>
      <c r="C32" s="22">
        <v>43231.984780092593</v>
      </c>
      <c r="D32" s="21">
        <v>150</v>
      </c>
      <c r="E32" s="21">
        <v>137</v>
      </c>
      <c r="F32" s="21">
        <v>21.066666666666666</v>
      </c>
      <c r="H32" s="20" t="str">
        <f>IFERROR(IF(MATCH(A32,'2017 Male Captures'!$A$3:$A$257, 0)&gt;0, "Yes", "No"), "No")</f>
        <v>No</v>
      </c>
    </row>
    <row r="33" spans="1:8" x14ac:dyDescent="0.35">
      <c r="A33" s="21">
        <v>177034297</v>
      </c>
      <c r="B33" s="21" t="s">
        <v>78</v>
      </c>
      <c r="C33" s="22">
        <v>43227.557083333333</v>
      </c>
      <c r="D33" s="21">
        <v>148</v>
      </c>
      <c r="E33" s="21">
        <v>137</v>
      </c>
      <c r="F33" s="21">
        <v>22.066666666666666</v>
      </c>
      <c r="H33" s="20" t="str">
        <f>IFERROR(IF(MATCH(A33,'2017 Male Captures'!$A$3:$A$257, 0)&gt;0, "Yes", "No"), "No")</f>
        <v>Yes</v>
      </c>
    </row>
    <row r="34" spans="1:8" x14ac:dyDescent="0.35">
      <c r="A34" s="21">
        <v>177034307</v>
      </c>
      <c r="B34" s="21">
        <v>900118001190660</v>
      </c>
      <c r="C34" s="22">
        <v>43239.174884259257</v>
      </c>
      <c r="D34" s="21">
        <v>128</v>
      </c>
      <c r="E34" s="21">
        <v>118</v>
      </c>
      <c r="F34" s="21">
        <v>12.533333333333335</v>
      </c>
      <c r="H34" s="20" t="str">
        <f>IFERROR(IF(MATCH(A34,'2017 Male Captures'!$A$3:$A$257, 0)&gt;0, "Yes", "No"), "No")</f>
        <v>No</v>
      </c>
    </row>
    <row r="35" spans="1:8" x14ac:dyDescent="0.35">
      <c r="A35" s="21">
        <v>177034313</v>
      </c>
      <c r="B35" s="21" t="s">
        <v>198</v>
      </c>
      <c r="C35" s="22">
        <v>43239.55641203704</v>
      </c>
      <c r="D35" s="21">
        <v>165</v>
      </c>
      <c r="E35" s="21">
        <v>152</v>
      </c>
      <c r="F35" s="21">
        <v>31.266666666666666</v>
      </c>
      <c r="H35" s="20" t="str">
        <f>IFERROR(IF(MATCH(A35,'2017 Male Captures'!$A$3:$A$257, 0)&gt;0, "Yes", "No"), "No")</f>
        <v>No</v>
      </c>
    </row>
    <row r="36" spans="1:8" x14ac:dyDescent="0.35">
      <c r="A36" s="21">
        <v>177034315</v>
      </c>
      <c r="B36" s="21" t="s">
        <v>199</v>
      </c>
      <c r="C36" s="22">
        <v>43226.958749999998</v>
      </c>
      <c r="D36" s="21">
        <v>131</v>
      </c>
      <c r="E36" s="21">
        <v>122</v>
      </c>
      <c r="F36" s="21">
        <v>13.6</v>
      </c>
      <c r="H36" s="20" t="str">
        <f>IFERROR(IF(MATCH(A36,'2017 Male Captures'!$A$3:$A$257, 0)&gt;0, "Yes", "No"), "No")</f>
        <v>No</v>
      </c>
    </row>
    <row r="37" spans="1:8" x14ac:dyDescent="0.35">
      <c r="A37" s="21">
        <v>177034320</v>
      </c>
      <c r="B37" s="21" t="s">
        <v>65</v>
      </c>
      <c r="C37" s="22">
        <v>43238.898287037038</v>
      </c>
      <c r="D37" s="21">
        <v>140</v>
      </c>
      <c r="E37" s="21">
        <v>135</v>
      </c>
      <c r="F37" s="21">
        <v>14.066666666666665</v>
      </c>
      <c r="H37" s="20" t="str">
        <f>IFERROR(IF(MATCH(A37,'2017 Male Captures'!$A$3:$A$257, 0)&gt;0, "Yes", "No"), "No")</f>
        <v>Yes</v>
      </c>
    </row>
    <row r="38" spans="1:8" x14ac:dyDescent="0.35">
      <c r="A38" s="21">
        <v>177034331</v>
      </c>
      <c r="B38" s="21" t="s">
        <v>200</v>
      </c>
      <c r="C38" s="22">
        <v>43227.579780092594</v>
      </c>
      <c r="D38" s="21">
        <v>125</v>
      </c>
      <c r="E38" s="21">
        <v>114</v>
      </c>
      <c r="F38" s="21">
        <v>14.333333333333334</v>
      </c>
      <c r="H38" s="20" t="str">
        <f>IFERROR(IF(MATCH(A38,'2017 Male Captures'!$A$3:$A$257, 0)&gt;0, "Yes", "No"), "No")</f>
        <v>No</v>
      </c>
    </row>
    <row r="39" spans="1:8" x14ac:dyDescent="0.35">
      <c r="A39" s="21">
        <v>177034337</v>
      </c>
      <c r="B39" s="21">
        <v>4230492322</v>
      </c>
      <c r="C39" s="22">
        <v>43230.940763888888</v>
      </c>
      <c r="D39" s="21">
        <v>167</v>
      </c>
      <c r="E39" s="21">
        <v>155</v>
      </c>
      <c r="F39" s="21">
        <v>35.733333333333334</v>
      </c>
      <c r="H39" s="20" t="str">
        <f>IFERROR(IF(MATCH(A39,'2017 Male Captures'!$A$3:$A$257, 0)&gt;0, "Yes", "No"), "No")</f>
        <v>No</v>
      </c>
    </row>
    <row r="40" spans="1:8" x14ac:dyDescent="0.35">
      <c r="A40" s="21">
        <v>177034342</v>
      </c>
      <c r="B40" s="21" t="s">
        <v>80</v>
      </c>
      <c r="C40" s="22">
        <v>43238.457569444443</v>
      </c>
      <c r="D40" s="21">
        <v>150</v>
      </c>
      <c r="E40" s="21">
        <v>139</v>
      </c>
      <c r="F40" s="21">
        <v>22</v>
      </c>
      <c r="H40" s="20" t="str">
        <f>IFERROR(IF(MATCH(A40,'2017 Male Captures'!$A$3:$A$257, 0)&gt;0, "Yes", "No"), "No")</f>
        <v>Yes</v>
      </c>
    </row>
    <row r="41" spans="1:8" x14ac:dyDescent="0.35">
      <c r="A41" s="21">
        <v>177034344</v>
      </c>
      <c r="B41" s="21" t="s">
        <v>81</v>
      </c>
      <c r="C41" s="22">
        <v>43229.615787037037</v>
      </c>
      <c r="D41" s="21">
        <v>145</v>
      </c>
      <c r="E41" s="21">
        <v>134</v>
      </c>
      <c r="F41" s="21">
        <v>23.4</v>
      </c>
      <c r="H41" s="20" t="str">
        <f>IFERROR(IF(MATCH(A41,'2017 Male Captures'!$A$3:$A$257, 0)&gt;0, "Yes", "No"), "No")</f>
        <v>Yes</v>
      </c>
    </row>
    <row r="42" spans="1:8" x14ac:dyDescent="0.35">
      <c r="A42" s="21">
        <v>177034346</v>
      </c>
      <c r="B42" s="21" t="s">
        <v>16</v>
      </c>
      <c r="C42" s="22">
        <v>43233.039421296293</v>
      </c>
      <c r="D42" s="21">
        <v>142</v>
      </c>
      <c r="E42" s="21">
        <v>132</v>
      </c>
      <c r="F42" s="21">
        <v>21.5</v>
      </c>
      <c r="H42" s="20" t="str">
        <f>IFERROR(IF(MATCH(A42,'2017 Male Captures'!$A$3:$A$257, 0)&gt;0, "Yes", "No"), "No")</f>
        <v>Yes</v>
      </c>
    </row>
    <row r="43" spans="1:8" x14ac:dyDescent="0.35">
      <c r="A43" s="21">
        <v>177034350</v>
      </c>
      <c r="B43" s="21" t="s">
        <v>201</v>
      </c>
      <c r="C43" s="22">
        <v>43229.551493055558</v>
      </c>
      <c r="D43" s="21">
        <v>144</v>
      </c>
      <c r="E43" s="21">
        <v>132</v>
      </c>
      <c r="F43" s="21">
        <v>21.5</v>
      </c>
      <c r="H43" s="20" t="str">
        <f>IFERROR(IF(MATCH(A43,'2017 Male Captures'!$A$3:$A$257, 0)&gt;0, "Yes", "No"), "No")</f>
        <v>No</v>
      </c>
    </row>
    <row r="44" spans="1:8" x14ac:dyDescent="0.35">
      <c r="A44" s="21">
        <v>177034351</v>
      </c>
      <c r="B44" s="21" t="s">
        <v>122</v>
      </c>
      <c r="C44" s="22">
        <v>43227.303738425922</v>
      </c>
      <c r="D44" s="21">
        <v>174</v>
      </c>
      <c r="E44" s="21">
        <v>163</v>
      </c>
      <c r="F44" s="21">
        <v>41.966666666666661</v>
      </c>
      <c r="H44" s="20" t="str">
        <f>IFERROR(IF(MATCH(A44,'2017 Male Captures'!$A$3:$A$257, 0)&gt;0, "Yes", "No"), "No")</f>
        <v>Yes</v>
      </c>
    </row>
    <row r="45" spans="1:8" x14ac:dyDescent="0.35">
      <c r="A45" s="21">
        <v>177034359</v>
      </c>
      <c r="B45" s="21" t="s">
        <v>124</v>
      </c>
      <c r="C45" s="22">
        <v>43230.203773148147</v>
      </c>
      <c r="D45" s="21">
        <v>158</v>
      </c>
      <c r="E45" s="21">
        <v>147</v>
      </c>
      <c r="F45" s="21">
        <v>28.1</v>
      </c>
      <c r="H45" s="20" t="str">
        <f>IFERROR(IF(MATCH(A45,'2017 Male Captures'!$A$3:$A$257, 0)&gt;0, "Yes", "No"), "No")</f>
        <v>Yes</v>
      </c>
    </row>
    <row r="46" spans="1:8" x14ac:dyDescent="0.35">
      <c r="A46" s="21">
        <v>177034372</v>
      </c>
      <c r="B46" s="21" t="s">
        <v>166</v>
      </c>
      <c r="C46" s="22">
        <v>43230.571504629632</v>
      </c>
      <c r="D46" s="21">
        <v>153</v>
      </c>
      <c r="E46" s="21">
        <v>142</v>
      </c>
      <c r="F46" s="21">
        <v>17.733333333333334</v>
      </c>
      <c r="H46" s="20" t="str">
        <f>IFERROR(IF(MATCH(A46,'2017 Male Captures'!$A$3:$A$257, 0)&gt;0, "Yes", "No"), "No")</f>
        <v>Yes</v>
      </c>
    </row>
    <row r="47" spans="1:8" x14ac:dyDescent="0.35">
      <c r="A47" s="21">
        <v>179330710</v>
      </c>
      <c r="B47" s="21">
        <v>4311192661</v>
      </c>
      <c r="C47" s="22">
        <v>43224.769131944442</v>
      </c>
      <c r="D47" s="21">
        <v>150</v>
      </c>
      <c r="E47" s="21">
        <v>140</v>
      </c>
      <c r="F47" s="21">
        <v>24.2</v>
      </c>
      <c r="H47" s="20" t="str">
        <f>IFERROR(IF(MATCH(A47,'2017 Male Captures'!$A$3:$A$257, 0)&gt;0, "Yes", "No"), "No")</f>
        <v>Yes</v>
      </c>
    </row>
    <row r="48" spans="1:8" x14ac:dyDescent="0.35">
      <c r="A48" s="21">
        <v>179330717</v>
      </c>
      <c r="B48" s="21">
        <v>4313237240</v>
      </c>
      <c r="C48" s="22">
        <v>43224.876851851855</v>
      </c>
      <c r="D48" s="21">
        <v>148</v>
      </c>
      <c r="E48" s="21">
        <v>137</v>
      </c>
      <c r="F48" s="21">
        <v>15.7</v>
      </c>
      <c r="H48" s="20" t="str">
        <f>IFERROR(IF(MATCH(A48,'2017 Male Captures'!$A$3:$A$257, 0)&gt;0, "Yes", "No"), "No")</f>
        <v>No</v>
      </c>
    </row>
    <row r="49" spans="1:8" x14ac:dyDescent="0.35">
      <c r="A49" s="21">
        <v>179330718</v>
      </c>
      <c r="B49" s="21" t="s">
        <v>202</v>
      </c>
      <c r="C49" s="22">
        <v>43224.590405092589</v>
      </c>
      <c r="D49" s="21">
        <v>139</v>
      </c>
      <c r="E49" s="21">
        <v>131</v>
      </c>
      <c r="F49" s="21">
        <v>20.8</v>
      </c>
      <c r="H49" s="20" t="str">
        <f>IFERROR(IF(MATCH(A49,'2017 Male Captures'!$A$3:$A$257, 0)&gt;0, "Yes", "No"), "No")</f>
        <v>No</v>
      </c>
    </row>
    <row r="50" spans="1:8" x14ac:dyDescent="0.35">
      <c r="A50" s="21">
        <v>179330727</v>
      </c>
      <c r="B50" s="21" t="s">
        <v>203</v>
      </c>
      <c r="C50" s="22">
        <v>43229.189363425925</v>
      </c>
      <c r="D50" s="21" t="s">
        <v>274</v>
      </c>
      <c r="E50" s="21" t="s">
        <v>274</v>
      </c>
      <c r="F50" s="21">
        <v>28.799999999999997</v>
      </c>
      <c r="H50" s="20" t="str">
        <f>IFERROR(IF(MATCH(A50,'2017 Male Captures'!$A$3:$A$257, 0)&gt;0, "Yes", "No"), "No")</f>
        <v>No</v>
      </c>
    </row>
    <row r="51" spans="1:8" x14ac:dyDescent="0.35">
      <c r="A51" s="21">
        <v>179330728</v>
      </c>
      <c r="B51" s="21" t="s">
        <v>204</v>
      </c>
      <c r="C51" s="22">
        <v>43229.826273148145</v>
      </c>
      <c r="D51" s="21">
        <v>144</v>
      </c>
      <c r="E51" s="21">
        <v>135</v>
      </c>
      <c r="F51" s="21">
        <v>20.799999999999997</v>
      </c>
      <c r="H51" s="20" t="str">
        <f>IFERROR(IF(MATCH(A51,'2017 Male Captures'!$A$3:$A$257, 0)&gt;0, "Yes", "No"), "No")</f>
        <v>No</v>
      </c>
    </row>
    <row r="52" spans="1:8" x14ac:dyDescent="0.35">
      <c r="A52" s="21">
        <v>179330731</v>
      </c>
      <c r="B52" s="21" t="s">
        <v>205</v>
      </c>
      <c r="C52" s="22">
        <v>43229.684039351851</v>
      </c>
      <c r="D52" s="21">
        <v>133</v>
      </c>
      <c r="E52" s="21">
        <v>121</v>
      </c>
      <c r="F52" s="21">
        <v>10.466666666666667</v>
      </c>
      <c r="H52" s="20" t="str">
        <f>IFERROR(IF(MATCH(A52,'2017 Male Captures'!$A$3:$A$257, 0)&gt;0, "Yes", "No"), "No")</f>
        <v>No</v>
      </c>
    </row>
    <row r="53" spans="1:8" x14ac:dyDescent="0.35">
      <c r="A53" s="21">
        <v>179330737</v>
      </c>
      <c r="B53" s="21">
        <v>4230427973</v>
      </c>
      <c r="C53" s="22">
        <v>43229.037037037036</v>
      </c>
      <c r="D53" s="21">
        <v>143</v>
      </c>
      <c r="E53" s="21">
        <v>131</v>
      </c>
      <c r="F53" s="21">
        <v>20.866666666666667</v>
      </c>
      <c r="H53" s="20" t="str">
        <f>IFERROR(IF(MATCH(A53,'2017 Male Captures'!$A$3:$A$257, 0)&gt;0, "Yes", "No"), "No")</f>
        <v>Yes</v>
      </c>
    </row>
    <row r="54" spans="1:8" x14ac:dyDescent="0.35">
      <c r="A54" s="21">
        <v>179330738</v>
      </c>
      <c r="B54" s="21" t="s">
        <v>11</v>
      </c>
      <c r="C54" s="22">
        <v>43224.881574074076</v>
      </c>
      <c r="D54" s="21">
        <v>141</v>
      </c>
      <c r="E54" s="21">
        <v>130</v>
      </c>
      <c r="F54" s="21">
        <v>17</v>
      </c>
      <c r="H54" s="20" t="str">
        <f>IFERROR(IF(MATCH(A54,'2017 Male Captures'!$A$3:$A$257, 0)&gt;0, "Yes", "No"), "No")</f>
        <v>Yes</v>
      </c>
    </row>
    <row r="55" spans="1:8" x14ac:dyDescent="0.35">
      <c r="A55" s="21">
        <v>179330750</v>
      </c>
      <c r="B55" s="21" t="s">
        <v>206</v>
      </c>
      <c r="C55" s="22">
        <v>43228.576516203706</v>
      </c>
      <c r="D55" s="21">
        <v>147</v>
      </c>
      <c r="E55" s="21">
        <v>145</v>
      </c>
      <c r="F55" s="21">
        <v>21.466666666666669</v>
      </c>
      <c r="H55" s="20" t="str">
        <f>IFERROR(IF(MATCH(A55,'2017 Male Captures'!$A$3:$A$257, 0)&gt;0, "Yes", "No"), "No")</f>
        <v>No</v>
      </c>
    </row>
    <row r="56" spans="1:8" x14ac:dyDescent="0.35">
      <c r="A56" s="21">
        <v>179330752</v>
      </c>
      <c r="B56" s="21" t="s">
        <v>23</v>
      </c>
      <c r="C56" s="22">
        <v>43227.146006944444</v>
      </c>
      <c r="D56" s="21">
        <v>134</v>
      </c>
      <c r="E56" s="21">
        <v>124</v>
      </c>
      <c r="F56" s="21">
        <v>19.2</v>
      </c>
      <c r="H56" s="20" t="str">
        <f>IFERROR(IF(MATCH(A56,'2017 Male Captures'!$A$3:$A$257, 0)&gt;0, "Yes", "No"), "No")</f>
        <v>Yes</v>
      </c>
    </row>
    <row r="57" spans="1:8" x14ac:dyDescent="0.35">
      <c r="A57" s="21">
        <v>179330759</v>
      </c>
      <c r="B57" s="21">
        <v>4230465019</v>
      </c>
      <c r="C57" s="22">
        <v>43228.636689814812</v>
      </c>
      <c r="D57" s="21" t="s">
        <v>274</v>
      </c>
      <c r="E57" s="21" t="s">
        <v>274</v>
      </c>
      <c r="F57" s="21">
        <v>16</v>
      </c>
      <c r="H57" s="20" t="str">
        <f>IFERROR(IF(MATCH(A57,'2017 Male Captures'!$A$3:$A$257, 0)&gt;0, "Yes", "No"), "No")</f>
        <v>Yes</v>
      </c>
    </row>
    <row r="58" spans="1:8" x14ac:dyDescent="0.35">
      <c r="A58" s="21">
        <v>179330763</v>
      </c>
      <c r="B58" s="21" t="s">
        <v>7</v>
      </c>
      <c r="C58" s="22">
        <v>43223.880520833336</v>
      </c>
      <c r="D58" s="21">
        <v>153</v>
      </c>
      <c r="E58" s="21">
        <v>142</v>
      </c>
      <c r="F58" s="21">
        <v>25.2</v>
      </c>
      <c r="H58" s="20" t="str">
        <f>IFERROR(IF(MATCH(A58,'2017 Male Captures'!$A$3:$A$257, 0)&gt;0, "Yes", "No"), "No")</f>
        <v>Yes</v>
      </c>
    </row>
    <row r="59" spans="1:8" x14ac:dyDescent="0.35">
      <c r="A59" s="21">
        <v>179330768</v>
      </c>
      <c r="B59" s="21" t="s">
        <v>84</v>
      </c>
      <c r="C59" s="22">
        <v>43228.045057870368</v>
      </c>
      <c r="D59" s="21">
        <v>152</v>
      </c>
      <c r="E59" s="21">
        <v>139</v>
      </c>
      <c r="F59" s="21">
        <v>21.933333333333334</v>
      </c>
      <c r="H59" s="20" t="str">
        <f>IFERROR(IF(MATCH(A59,'2017 Male Captures'!$A$3:$A$257, 0)&gt;0, "Yes", "No"), "No")</f>
        <v>Yes</v>
      </c>
    </row>
    <row r="60" spans="1:8" x14ac:dyDescent="0.35">
      <c r="A60" s="21">
        <v>179330769</v>
      </c>
      <c r="B60" s="21">
        <v>4311615628</v>
      </c>
      <c r="C60" s="22">
        <v>43238.898449074077</v>
      </c>
      <c r="D60" s="21">
        <v>158</v>
      </c>
      <c r="E60" s="21">
        <v>149</v>
      </c>
      <c r="F60" s="21">
        <v>25.9</v>
      </c>
      <c r="H60" s="20" t="str">
        <f>IFERROR(IF(MATCH(A60,'2017 Male Captures'!$A$3:$A$257, 0)&gt;0, "Yes", "No"), "No")</f>
        <v>No</v>
      </c>
    </row>
    <row r="61" spans="1:8" x14ac:dyDescent="0.35">
      <c r="A61" s="21">
        <v>179330774</v>
      </c>
      <c r="B61" s="21" t="s">
        <v>207</v>
      </c>
      <c r="C61" s="22">
        <v>43227.506249999999</v>
      </c>
      <c r="D61" s="21">
        <v>137</v>
      </c>
      <c r="E61" s="21">
        <v>127</v>
      </c>
      <c r="F61" s="21">
        <v>13.9</v>
      </c>
      <c r="H61" s="20" t="str">
        <f>IFERROR(IF(MATCH(A61,'2017 Male Captures'!$A$3:$A$257, 0)&gt;0, "Yes", "No"), "No")</f>
        <v>No</v>
      </c>
    </row>
    <row r="62" spans="1:8" x14ac:dyDescent="0.35">
      <c r="A62" s="21">
        <v>179330777</v>
      </c>
      <c r="B62" s="21">
        <v>4230323156</v>
      </c>
      <c r="C62" s="22">
        <v>43229.551423611112</v>
      </c>
      <c r="D62" s="21">
        <v>149</v>
      </c>
      <c r="E62" s="21">
        <v>139</v>
      </c>
      <c r="F62" s="21">
        <v>18.866666666666667</v>
      </c>
      <c r="H62" s="20" t="str">
        <f>IFERROR(IF(MATCH(A62,'2017 Male Captures'!$A$3:$A$257, 0)&gt;0, "Yes", "No"), "No")</f>
        <v>Yes</v>
      </c>
    </row>
    <row r="63" spans="1:8" x14ac:dyDescent="0.35">
      <c r="A63" s="21">
        <v>179330778</v>
      </c>
      <c r="B63" s="21" t="s">
        <v>208</v>
      </c>
      <c r="C63" s="22">
        <v>43227.366875</v>
      </c>
      <c r="D63" s="21">
        <v>127</v>
      </c>
      <c r="E63" s="21">
        <v>116</v>
      </c>
      <c r="F63" s="21">
        <v>11.3</v>
      </c>
      <c r="H63" s="20" t="str">
        <f>IFERROR(IF(MATCH(A63,'2017 Male Captures'!$A$3:$A$257, 0)&gt;0, "Yes", "No"), "No")</f>
        <v>No</v>
      </c>
    </row>
    <row r="64" spans="1:8" x14ac:dyDescent="0.35">
      <c r="A64" s="21">
        <v>179330786</v>
      </c>
      <c r="B64" s="21" t="s">
        <v>209</v>
      </c>
      <c r="C64" s="22">
        <v>43228.955983796295</v>
      </c>
      <c r="D64" s="21">
        <v>136</v>
      </c>
      <c r="E64" s="21">
        <v>126</v>
      </c>
      <c r="F64" s="21">
        <v>12.933333333333334</v>
      </c>
      <c r="H64" s="20" t="str">
        <f>IFERROR(IF(MATCH(A64,'2017 Male Captures'!$A$3:$A$257, 0)&gt;0, "Yes", "No"), "No")</f>
        <v>No</v>
      </c>
    </row>
    <row r="65" spans="1:8" x14ac:dyDescent="0.35">
      <c r="A65" s="21">
        <v>179330793</v>
      </c>
      <c r="B65" s="21">
        <v>985120024935684</v>
      </c>
      <c r="C65" s="22">
        <v>43222.890590277777</v>
      </c>
      <c r="D65" s="21">
        <v>162</v>
      </c>
      <c r="E65" s="21">
        <v>151</v>
      </c>
      <c r="F65" s="21">
        <v>26.1</v>
      </c>
      <c r="H65" s="20" t="str">
        <f>IFERROR(IF(MATCH(A65,'2017 Male Captures'!$A$3:$A$257, 0)&gt;0, "Yes", "No"), "No")</f>
        <v>No</v>
      </c>
    </row>
    <row r="66" spans="1:8" x14ac:dyDescent="0.35">
      <c r="A66" s="21">
        <v>179330797</v>
      </c>
      <c r="B66" s="21" t="s">
        <v>210</v>
      </c>
      <c r="C66" s="22">
        <v>43226.736180555556</v>
      </c>
      <c r="D66" s="21">
        <v>157</v>
      </c>
      <c r="E66" s="21">
        <v>143</v>
      </c>
      <c r="F66" s="21">
        <v>25.933333333333334</v>
      </c>
      <c r="H66" s="20" t="str">
        <f>IFERROR(IF(MATCH(A66,'2017 Male Captures'!$A$3:$A$257, 0)&gt;0, "Yes", "No"), "No")</f>
        <v>No</v>
      </c>
    </row>
    <row r="67" spans="1:8" x14ac:dyDescent="0.35">
      <c r="A67" s="21">
        <v>179330803</v>
      </c>
      <c r="B67" s="21" t="s">
        <v>151</v>
      </c>
      <c r="C67" s="22">
        <v>43242.866655092592</v>
      </c>
      <c r="D67" s="21">
        <v>152</v>
      </c>
      <c r="E67" s="21">
        <v>151</v>
      </c>
      <c r="F67" s="21">
        <v>30.5</v>
      </c>
      <c r="H67" s="20" t="str">
        <f>IFERROR(IF(MATCH(A67,'2017 Male Captures'!$A$3:$A$257, 0)&gt;0, "Yes", "No"), "No")</f>
        <v>Yes</v>
      </c>
    </row>
    <row r="68" spans="1:8" x14ac:dyDescent="0.35">
      <c r="A68" s="21">
        <v>179330805</v>
      </c>
      <c r="B68" s="21">
        <v>4311150017</v>
      </c>
      <c r="C68" s="22">
        <v>43226.532546296294</v>
      </c>
      <c r="D68" s="21">
        <v>145</v>
      </c>
      <c r="E68" s="21">
        <v>133</v>
      </c>
      <c r="F68" s="21">
        <v>16.399999999999999</v>
      </c>
      <c r="H68" s="20" t="str">
        <f>IFERROR(IF(MATCH(A68,'2017 Male Captures'!$A$3:$A$257, 0)&gt;0, "Yes", "No"), "No")</f>
        <v>Yes</v>
      </c>
    </row>
    <row r="69" spans="1:8" x14ac:dyDescent="0.35">
      <c r="A69" s="21">
        <v>179330807</v>
      </c>
      <c r="B69" s="21" t="s">
        <v>87</v>
      </c>
      <c r="C69" s="22">
        <v>43226.958414351851</v>
      </c>
      <c r="D69" s="21">
        <v>151</v>
      </c>
      <c r="E69" s="21">
        <v>140</v>
      </c>
      <c r="F69" s="21">
        <v>28</v>
      </c>
      <c r="H69" s="20" t="str">
        <f>IFERROR(IF(MATCH(A69,'2017 Male Captures'!$A$3:$A$257, 0)&gt;0, "Yes", "No"), "No")</f>
        <v>Yes</v>
      </c>
    </row>
    <row r="70" spans="1:8" x14ac:dyDescent="0.35">
      <c r="A70" s="21">
        <v>179330810</v>
      </c>
      <c r="B70" s="21">
        <v>4313177966</v>
      </c>
      <c r="C70" s="22">
        <v>43227.400150462963</v>
      </c>
      <c r="D70" s="21">
        <v>157</v>
      </c>
      <c r="E70" s="21">
        <v>145</v>
      </c>
      <c r="F70" s="21">
        <v>33.4</v>
      </c>
      <c r="H70" s="20" t="str">
        <f>IFERROR(IF(MATCH(A70,'2017 Male Captures'!$A$3:$A$257, 0)&gt;0, "Yes", "No"), "No")</f>
        <v>Yes</v>
      </c>
    </row>
    <row r="71" spans="1:8" x14ac:dyDescent="0.35">
      <c r="A71" s="21">
        <v>179330811</v>
      </c>
      <c r="B71" s="21" t="s">
        <v>136</v>
      </c>
      <c r="C71" s="22">
        <v>43225.055694444447</v>
      </c>
      <c r="D71" s="21">
        <v>163</v>
      </c>
      <c r="E71" s="21">
        <v>152</v>
      </c>
      <c r="F71" s="21">
        <v>23.866666666666667</v>
      </c>
      <c r="H71" s="20" t="str">
        <f>IFERROR(IF(MATCH(A71,'2017 Male Captures'!$A$3:$A$257, 0)&gt;0, "Yes", "No"), "No")</f>
        <v>Yes</v>
      </c>
    </row>
    <row r="72" spans="1:8" x14ac:dyDescent="0.35">
      <c r="A72" s="21">
        <v>179330813</v>
      </c>
      <c r="B72" s="21" t="s">
        <v>211</v>
      </c>
      <c r="C72" s="22">
        <v>43229.529363425929</v>
      </c>
      <c r="D72" s="21">
        <v>143</v>
      </c>
      <c r="E72" s="21">
        <v>133</v>
      </c>
      <c r="F72" s="21">
        <v>20.8</v>
      </c>
      <c r="H72" s="20" t="str">
        <f>IFERROR(IF(MATCH(A72,'2017 Male Captures'!$A$3:$A$257, 0)&gt;0, "Yes", "No"), "No")</f>
        <v>No</v>
      </c>
    </row>
    <row r="73" spans="1:8" x14ac:dyDescent="0.35">
      <c r="A73" s="21">
        <v>179330815</v>
      </c>
      <c r="B73" s="21">
        <v>4313136152</v>
      </c>
      <c r="C73" s="22">
        <v>43226.940659722219</v>
      </c>
      <c r="D73" s="21">
        <v>139</v>
      </c>
      <c r="E73" s="21">
        <v>128</v>
      </c>
      <c r="F73" s="21">
        <v>15.4</v>
      </c>
      <c r="H73" s="20" t="str">
        <f>IFERROR(IF(MATCH(A73,'2017 Male Captures'!$A$3:$A$257, 0)&gt;0, "Yes", "No"), "No")</f>
        <v>No</v>
      </c>
    </row>
    <row r="74" spans="1:8" x14ac:dyDescent="0.35">
      <c r="A74" s="21">
        <v>179330819</v>
      </c>
      <c r="B74" s="21">
        <v>4312712002</v>
      </c>
      <c r="C74" s="22">
        <v>43232.47079861111</v>
      </c>
      <c r="D74" s="21">
        <v>134</v>
      </c>
      <c r="E74" s="21">
        <v>122</v>
      </c>
      <c r="F74" s="21">
        <v>13.666666666666666</v>
      </c>
      <c r="H74" s="20" t="str">
        <f>IFERROR(IF(MATCH(A74,'2017 Male Captures'!$A$3:$A$257, 0)&gt;0, "Yes", "No"), "No")</f>
        <v>No</v>
      </c>
    </row>
    <row r="75" spans="1:8" x14ac:dyDescent="0.35">
      <c r="A75" s="21">
        <v>179330821</v>
      </c>
      <c r="B75" s="21" t="s">
        <v>88</v>
      </c>
      <c r="C75" s="22">
        <v>43225.530474537038</v>
      </c>
      <c r="D75" s="21">
        <v>149</v>
      </c>
      <c r="E75" s="21">
        <v>137</v>
      </c>
      <c r="F75" s="21">
        <v>21.8</v>
      </c>
      <c r="H75" s="20" t="str">
        <f>IFERROR(IF(MATCH(A75,'2017 Male Captures'!$A$3:$A$257, 0)&gt;0, "Yes", "No"), "No")</f>
        <v>Yes</v>
      </c>
    </row>
    <row r="76" spans="1:8" x14ac:dyDescent="0.35">
      <c r="A76" s="21">
        <v>179330825</v>
      </c>
      <c r="B76" s="21" t="s">
        <v>212</v>
      </c>
      <c r="C76" s="22">
        <v>43229.25439814815</v>
      </c>
      <c r="D76" s="21">
        <v>133</v>
      </c>
      <c r="E76" s="21">
        <v>122</v>
      </c>
      <c r="F76" s="21">
        <v>17.066666666666666</v>
      </c>
      <c r="H76" s="20" t="str">
        <f>IFERROR(IF(MATCH(A76,'2017 Male Captures'!$A$3:$A$257, 0)&gt;0, "Yes", "No"), "No")</f>
        <v>No</v>
      </c>
    </row>
    <row r="77" spans="1:8" x14ac:dyDescent="0.35">
      <c r="A77" s="21">
        <v>179330826</v>
      </c>
      <c r="B77" s="21" t="s">
        <v>34</v>
      </c>
      <c r="C77" s="22">
        <v>43229.568449074075</v>
      </c>
      <c r="D77" s="21">
        <v>149</v>
      </c>
      <c r="E77" s="21">
        <v>137</v>
      </c>
      <c r="F77" s="21">
        <v>24.3</v>
      </c>
      <c r="H77" s="20" t="str">
        <f>IFERROR(IF(MATCH(A77,'2017 Male Captures'!$A$3:$A$257, 0)&gt;0, "Yes", "No"), "No")</f>
        <v>Yes</v>
      </c>
    </row>
    <row r="78" spans="1:8" x14ac:dyDescent="0.35">
      <c r="A78" s="21">
        <v>179330833</v>
      </c>
      <c r="B78" s="21" t="s">
        <v>213</v>
      </c>
      <c r="C78" s="22">
        <v>43222.469513888886</v>
      </c>
      <c r="D78" s="21">
        <v>160</v>
      </c>
      <c r="E78" s="21">
        <v>151</v>
      </c>
      <c r="F78" s="21">
        <v>35.200000000000003</v>
      </c>
      <c r="H78" s="20" t="str">
        <f>IFERROR(IF(MATCH(A78,'2017 Male Captures'!$A$3:$A$257, 0)&gt;0, "Yes", "No"), "No")</f>
        <v>No</v>
      </c>
    </row>
    <row r="79" spans="1:8" x14ac:dyDescent="0.35">
      <c r="A79" s="21">
        <v>179330842</v>
      </c>
      <c r="B79" s="21" t="s">
        <v>90</v>
      </c>
      <c r="C79" s="22">
        <v>43227.261018518519</v>
      </c>
      <c r="D79" s="21">
        <v>158</v>
      </c>
      <c r="E79" s="21">
        <v>147</v>
      </c>
      <c r="F79" s="21">
        <v>26</v>
      </c>
      <c r="H79" s="20" t="str">
        <f>IFERROR(IF(MATCH(A79,'2017 Male Captures'!$A$3:$A$257, 0)&gt;0, "Yes", "No"), "No")</f>
        <v>Yes</v>
      </c>
    </row>
    <row r="80" spans="1:8" x14ac:dyDescent="0.35">
      <c r="A80" s="21">
        <v>179330844</v>
      </c>
      <c r="B80" s="21" t="s">
        <v>214</v>
      </c>
      <c r="C80" s="22">
        <v>43238.620011574072</v>
      </c>
      <c r="D80" s="21">
        <v>135</v>
      </c>
      <c r="E80" s="21">
        <v>125</v>
      </c>
      <c r="F80" s="21">
        <v>13.4</v>
      </c>
      <c r="H80" s="20" t="str">
        <f>IFERROR(IF(MATCH(A80,'2017 Male Captures'!$A$3:$A$257, 0)&gt;0, "Yes", "No"), "No")</f>
        <v>No</v>
      </c>
    </row>
    <row r="81" spans="1:8" x14ac:dyDescent="0.35">
      <c r="A81" s="21">
        <v>179330847</v>
      </c>
      <c r="B81" s="21" t="s">
        <v>215</v>
      </c>
      <c r="C81" s="22">
        <v>43230.594386574077</v>
      </c>
      <c r="D81" s="21">
        <v>154</v>
      </c>
      <c r="E81" s="21">
        <v>143</v>
      </c>
      <c r="F81" s="21">
        <v>16</v>
      </c>
      <c r="H81" s="20" t="str">
        <f>IFERROR(IF(MATCH(A81,'2017 Male Captures'!$A$3:$A$257, 0)&gt;0, "Yes", "No"), "No")</f>
        <v>No</v>
      </c>
    </row>
    <row r="82" spans="1:8" x14ac:dyDescent="0.35">
      <c r="A82" s="21">
        <v>179330850</v>
      </c>
      <c r="B82" s="21" t="s">
        <v>216</v>
      </c>
      <c r="C82" s="22">
        <v>43229.492777777778</v>
      </c>
      <c r="D82" s="21">
        <v>165</v>
      </c>
      <c r="E82" s="21">
        <v>155</v>
      </c>
      <c r="F82" s="21">
        <v>28</v>
      </c>
      <c r="H82" s="20" t="str">
        <f>IFERROR(IF(MATCH(A82,'2017 Male Captures'!$A$3:$A$257, 0)&gt;0, "Yes", "No"), "No")</f>
        <v>No</v>
      </c>
    </row>
    <row r="83" spans="1:8" x14ac:dyDescent="0.35">
      <c r="A83" s="21">
        <v>179330851</v>
      </c>
      <c r="B83" s="21">
        <v>985120025055311</v>
      </c>
      <c r="C83" s="22">
        <v>43229.777662037035</v>
      </c>
      <c r="D83" s="21">
        <v>138</v>
      </c>
      <c r="E83" s="21">
        <v>128</v>
      </c>
      <c r="F83" s="21">
        <v>24.4</v>
      </c>
      <c r="H83" s="20" t="str">
        <f>IFERROR(IF(MATCH(A83,'2017 Male Captures'!$A$3:$A$257, 0)&gt;0, "Yes", "No"), "No")</f>
        <v>No</v>
      </c>
    </row>
    <row r="84" spans="1:8" x14ac:dyDescent="0.35">
      <c r="A84" s="21">
        <v>179330854</v>
      </c>
      <c r="B84" s="21" t="s">
        <v>217</v>
      </c>
      <c r="C84" s="22">
        <v>43238.702743055554</v>
      </c>
      <c r="D84" s="21">
        <v>146</v>
      </c>
      <c r="E84" s="21">
        <v>136</v>
      </c>
      <c r="F84" s="21">
        <v>21.8</v>
      </c>
      <c r="H84" s="20" t="str">
        <f>IFERROR(IF(MATCH(A84,'2017 Male Captures'!$A$3:$A$257, 0)&gt;0, "Yes", "No"), "No")</f>
        <v>No</v>
      </c>
    </row>
    <row r="85" spans="1:8" x14ac:dyDescent="0.35">
      <c r="A85" s="21">
        <v>179330856</v>
      </c>
      <c r="B85" s="21" t="s">
        <v>93</v>
      </c>
      <c r="C85" s="22">
        <v>43242.596331018518</v>
      </c>
      <c r="D85" s="21">
        <v>163</v>
      </c>
      <c r="E85" s="21">
        <v>152</v>
      </c>
      <c r="F85" s="21">
        <v>30.6</v>
      </c>
      <c r="H85" s="20" t="str">
        <f>IFERROR(IF(MATCH(A85,'2017 Male Captures'!$A$3:$A$257, 0)&gt;0, "Yes", "No"), "No")</f>
        <v>Yes</v>
      </c>
    </row>
    <row r="86" spans="1:8" x14ac:dyDescent="0.35">
      <c r="A86" s="21">
        <v>179330857</v>
      </c>
      <c r="B86" s="21" t="s">
        <v>218</v>
      </c>
      <c r="C86" s="22">
        <v>43256.976064814815</v>
      </c>
      <c r="D86" s="21">
        <v>158</v>
      </c>
      <c r="E86" s="21">
        <v>152</v>
      </c>
      <c r="F86" s="21">
        <v>32.5</v>
      </c>
      <c r="H86" s="20" t="str">
        <f>IFERROR(IF(MATCH(A86,'2017 Male Captures'!$A$3:$A$257, 0)&gt;0, "Yes", "No"), "No")</f>
        <v>No</v>
      </c>
    </row>
    <row r="87" spans="1:8" x14ac:dyDescent="0.35">
      <c r="A87" s="21">
        <v>179330858</v>
      </c>
      <c r="B87" s="21" t="s">
        <v>219</v>
      </c>
      <c r="C87" s="22">
        <v>43228.608553240738</v>
      </c>
      <c r="D87" s="21">
        <v>158</v>
      </c>
      <c r="E87" s="21">
        <v>143</v>
      </c>
      <c r="F87" s="21">
        <v>29.4</v>
      </c>
      <c r="H87" s="20" t="str">
        <f>IFERROR(IF(MATCH(A87,'2017 Male Captures'!$A$3:$A$257, 0)&gt;0, "Yes", "No"), "No")</f>
        <v>No</v>
      </c>
    </row>
    <row r="88" spans="1:8" x14ac:dyDescent="0.35">
      <c r="A88" s="21">
        <v>179330862</v>
      </c>
      <c r="B88" s="21" t="s">
        <v>5</v>
      </c>
      <c r="C88" s="22">
        <v>43226.135347222225</v>
      </c>
      <c r="D88" s="21">
        <v>146</v>
      </c>
      <c r="E88" s="21">
        <v>135</v>
      </c>
      <c r="F88" s="21">
        <v>22.4</v>
      </c>
      <c r="H88" s="20" t="str">
        <f>IFERROR(IF(MATCH(A88,'2017 Male Captures'!$A$3:$A$257, 0)&gt;0, "Yes", "No"), "No")</f>
        <v>Yes</v>
      </c>
    </row>
    <row r="89" spans="1:8" x14ac:dyDescent="0.35">
      <c r="A89" s="21">
        <v>179330864</v>
      </c>
      <c r="B89" s="21" t="s">
        <v>14</v>
      </c>
      <c r="C89" s="22">
        <v>43226.626064814816</v>
      </c>
      <c r="D89" s="21">
        <v>138</v>
      </c>
      <c r="E89" s="21">
        <v>128</v>
      </c>
      <c r="F89" s="21">
        <v>34.4</v>
      </c>
      <c r="H89" s="20" t="str">
        <f>IFERROR(IF(MATCH(A89,'2017 Male Captures'!$A$3:$A$257, 0)&gt;0, "Yes", "No"), "No")</f>
        <v>Yes</v>
      </c>
    </row>
    <row r="90" spans="1:8" x14ac:dyDescent="0.35">
      <c r="A90" s="21">
        <v>179330865</v>
      </c>
      <c r="B90" s="21">
        <v>900118001187893</v>
      </c>
      <c r="C90" s="22">
        <v>43239.293506944443</v>
      </c>
      <c r="D90" s="21">
        <v>157</v>
      </c>
      <c r="E90" s="21">
        <v>147</v>
      </c>
      <c r="F90" s="21">
        <v>23.599999999999998</v>
      </c>
      <c r="H90" s="20" t="str">
        <f>IFERROR(IF(MATCH(A90,'2017 Male Captures'!$A$3:$A$257, 0)&gt;0, "Yes", "No"), "No")</f>
        <v>Yes</v>
      </c>
    </row>
    <row r="91" spans="1:8" x14ac:dyDescent="0.35">
      <c r="A91" s="21">
        <v>179330871</v>
      </c>
      <c r="B91" s="21" t="s">
        <v>220</v>
      </c>
      <c r="C91" s="22">
        <v>43237.845914351848</v>
      </c>
      <c r="D91" s="21">
        <v>157</v>
      </c>
      <c r="E91" s="21">
        <v>145</v>
      </c>
      <c r="F91" s="21">
        <v>25.533333333333335</v>
      </c>
      <c r="H91" s="20" t="str">
        <f>IFERROR(IF(MATCH(A91,'2017 Male Captures'!$A$3:$A$257, 0)&gt;0, "Yes", "No"), "No")</f>
        <v>No</v>
      </c>
    </row>
    <row r="92" spans="1:8" x14ac:dyDescent="0.35">
      <c r="A92" s="21">
        <v>179330877</v>
      </c>
      <c r="B92" s="21" t="s">
        <v>94</v>
      </c>
      <c r="C92" s="22">
        <v>43229.230543981481</v>
      </c>
      <c r="D92" s="21">
        <v>154</v>
      </c>
      <c r="E92" s="21">
        <v>140</v>
      </c>
      <c r="F92" s="21">
        <v>20.266666666666666</v>
      </c>
      <c r="H92" s="20" t="str">
        <f>IFERROR(IF(MATCH(A92,'2017 Male Captures'!$A$3:$A$257, 0)&gt;0, "Yes", "No"), "No")</f>
        <v>Yes</v>
      </c>
    </row>
    <row r="93" spans="1:8" x14ac:dyDescent="0.35">
      <c r="A93" s="21">
        <v>179330878</v>
      </c>
      <c r="B93" s="21" t="s">
        <v>221</v>
      </c>
      <c r="C93" s="22">
        <v>43251.760798611111</v>
      </c>
      <c r="D93" s="21">
        <v>148</v>
      </c>
      <c r="E93" s="21">
        <v>140</v>
      </c>
      <c r="F93" s="21">
        <v>19.600000000000001</v>
      </c>
      <c r="H93" s="20" t="str">
        <f>IFERROR(IF(MATCH(A93,'2017 Male Captures'!$A$3:$A$257, 0)&gt;0, "Yes", "No"), "No")</f>
        <v>No</v>
      </c>
    </row>
    <row r="94" spans="1:8" x14ac:dyDescent="0.35">
      <c r="A94" s="21">
        <v>179330881</v>
      </c>
      <c r="B94" s="21" t="s">
        <v>59</v>
      </c>
      <c r="C94" s="22">
        <v>43239.187094907407</v>
      </c>
      <c r="D94" s="21">
        <v>161</v>
      </c>
      <c r="E94" s="21">
        <v>153</v>
      </c>
      <c r="F94" s="21">
        <v>25.3</v>
      </c>
      <c r="H94" s="20" t="str">
        <f>IFERROR(IF(MATCH(A94,'2017 Male Captures'!$A$3:$A$257, 0)&gt;0, "Yes", "No"), "No")</f>
        <v>Yes</v>
      </c>
    </row>
    <row r="95" spans="1:8" x14ac:dyDescent="0.35">
      <c r="A95" s="21">
        <v>179330883</v>
      </c>
      <c r="B95" s="21" t="s">
        <v>222</v>
      </c>
      <c r="C95" s="22">
        <v>43235.67150462963</v>
      </c>
      <c r="D95" s="21">
        <v>139</v>
      </c>
      <c r="E95" s="21">
        <v>133</v>
      </c>
      <c r="F95" s="21">
        <v>19.399999999999999</v>
      </c>
      <c r="H95" s="20" t="str">
        <f>IFERROR(IF(MATCH(A95,'2017 Male Captures'!$A$3:$A$257, 0)&gt;0, "Yes", "No"), "No")</f>
        <v>No</v>
      </c>
    </row>
    <row r="96" spans="1:8" x14ac:dyDescent="0.35">
      <c r="A96" s="21">
        <v>179330889</v>
      </c>
      <c r="B96" s="21">
        <v>985120016242372</v>
      </c>
      <c r="C96" s="22">
        <v>43228.584305555552</v>
      </c>
      <c r="D96" s="21">
        <v>162</v>
      </c>
      <c r="E96" s="21">
        <v>149</v>
      </c>
      <c r="F96" s="21">
        <v>27.3</v>
      </c>
      <c r="H96" s="20" t="str">
        <f>IFERROR(IF(MATCH(A96,'2017 Male Captures'!$A$3:$A$257, 0)&gt;0, "Yes", "No"), "No")</f>
        <v>Yes</v>
      </c>
    </row>
    <row r="97" spans="1:8" x14ac:dyDescent="0.35">
      <c r="A97" s="21">
        <v>179330893</v>
      </c>
      <c r="B97" s="21" t="s">
        <v>223</v>
      </c>
      <c r="C97" s="22">
        <v>43237.702511574076</v>
      </c>
      <c r="D97" s="21">
        <v>178</v>
      </c>
      <c r="E97" s="21">
        <v>162</v>
      </c>
      <c r="F97" s="21">
        <v>37.4</v>
      </c>
      <c r="H97" s="20" t="str">
        <f>IFERROR(IF(MATCH(A97,'2017 Male Captures'!$A$3:$A$257, 0)&gt;0, "Yes", "No"), "No")</f>
        <v>No</v>
      </c>
    </row>
    <row r="98" spans="1:8" x14ac:dyDescent="0.35">
      <c r="A98" s="21">
        <v>179330897</v>
      </c>
      <c r="B98" s="21">
        <v>4311602135</v>
      </c>
      <c r="C98" s="22">
        <v>43228.582407407404</v>
      </c>
      <c r="D98" s="21">
        <v>147</v>
      </c>
      <c r="E98" s="21">
        <v>136</v>
      </c>
      <c r="F98" s="21">
        <v>23.3</v>
      </c>
      <c r="H98" s="20" t="str">
        <f>IFERROR(IF(MATCH(A98,'2017 Male Captures'!$A$3:$A$257, 0)&gt;0, "Yes", "No"), "No")</f>
        <v>Yes</v>
      </c>
    </row>
    <row r="99" spans="1:8" x14ac:dyDescent="0.35">
      <c r="A99" s="21">
        <v>179330900</v>
      </c>
      <c r="B99" s="21">
        <v>4313114302</v>
      </c>
      <c r="C99" s="22">
        <v>43236.818414351852</v>
      </c>
      <c r="D99" s="21">
        <v>151</v>
      </c>
      <c r="E99" s="21">
        <v>140</v>
      </c>
      <c r="F99" s="21">
        <v>36.466666666666669</v>
      </c>
      <c r="H99" s="20" t="str">
        <f>IFERROR(IF(MATCH(A99,'2017 Male Captures'!$A$3:$A$257, 0)&gt;0, "Yes", "No"), "No")</f>
        <v>Yes</v>
      </c>
    </row>
    <row r="100" spans="1:8" x14ac:dyDescent="0.35">
      <c r="A100" s="21">
        <v>179330903</v>
      </c>
      <c r="B100" s="21" t="s">
        <v>224</v>
      </c>
      <c r="C100" s="22">
        <v>43240.678379629629</v>
      </c>
      <c r="D100" s="21">
        <v>175</v>
      </c>
      <c r="E100" s="21">
        <v>162</v>
      </c>
      <c r="F100" s="21">
        <v>31.2</v>
      </c>
      <c r="H100" s="20" t="str">
        <f>IFERROR(IF(MATCH(A100,'2017 Male Captures'!$A$3:$A$257, 0)&gt;0, "Yes", "No"), "No")</f>
        <v>No</v>
      </c>
    </row>
    <row r="101" spans="1:8" x14ac:dyDescent="0.35">
      <c r="A101" s="21">
        <v>179330904</v>
      </c>
      <c r="B101" s="21">
        <v>4313235912</v>
      </c>
      <c r="C101" s="22">
        <v>43239.544756944444</v>
      </c>
      <c r="D101" s="21">
        <v>147</v>
      </c>
      <c r="E101" s="21">
        <v>138</v>
      </c>
      <c r="F101" s="21">
        <v>21.466666666666669</v>
      </c>
      <c r="H101" s="20" t="str">
        <f>IFERROR(IF(MATCH(A101,'2017 Male Captures'!$A$3:$A$257, 0)&gt;0, "Yes", "No"), "No")</f>
        <v>No</v>
      </c>
    </row>
    <row r="102" spans="1:8" x14ac:dyDescent="0.35">
      <c r="A102" s="21">
        <v>179330905</v>
      </c>
      <c r="B102" s="21">
        <v>4313177845</v>
      </c>
      <c r="C102" s="22">
        <v>43231.436956018515</v>
      </c>
      <c r="D102" s="21" t="s">
        <v>274</v>
      </c>
      <c r="E102" s="21" t="s">
        <v>274</v>
      </c>
      <c r="F102" s="21">
        <v>24.133333333333333</v>
      </c>
      <c r="H102" s="20" t="str">
        <f>IFERROR(IF(MATCH(A102,'2017 Male Captures'!$A$3:$A$257, 0)&gt;0, "Yes", "No"), "No")</f>
        <v>Yes</v>
      </c>
    </row>
    <row r="103" spans="1:8" x14ac:dyDescent="0.35">
      <c r="A103" s="21">
        <v>179330907</v>
      </c>
      <c r="B103" s="21" t="s">
        <v>225</v>
      </c>
      <c r="C103" s="22">
        <v>43238.366273148145</v>
      </c>
      <c r="D103" s="21">
        <v>170</v>
      </c>
      <c r="E103" s="21">
        <v>158</v>
      </c>
      <c r="F103" s="21">
        <v>34.866666666666667</v>
      </c>
      <c r="H103" s="20" t="str">
        <f>IFERROR(IF(MATCH(A103,'2017 Male Captures'!$A$3:$A$257, 0)&gt;0, "Yes", "No"), "No")</f>
        <v>No</v>
      </c>
    </row>
    <row r="104" spans="1:8" x14ac:dyDescent="0.35">
      <c r="A104" s="21">
        <v>179330913</v>
      </c>
      <c r="B104" s="21" t="s">
        <v>153</v>
      </c>
      <c r="C104" s="22">
        <v>43222.54451388889</v>
      </c>
      <c r="D104" s="21">
        <v>161</v>
      </c>
      <c r="E104" s="21">
        <v>149</v>
      </c>
      <c r="F104" s="21">
        <v>29.9</v>
      </c>
      <c r="H104" s="20" t="str">
        <f>IFERROR(IF(MATCH(A104,'2017 Male Captures'!$A$3:$A$257, 0)&gt;0, "Yes", "No"), "No")</f>
        <v>Yes</v>
      </c>
    </row>
    <row r="105" spans="1:8" x14ac:dyDescent="0.35">
      <c r="A105" s="21">
        <v>179330915</v>
      </c>
      <c r="B105" s="21" t="s">
        <v>226</v>
      </c>
      <c r="C105" s="22">
        <v>43255.67527777778</v>
      </c>
      <c r="D105" s="21">
        <v>106</v>
      </c>
      <c r="E105" s="21">
        <v>101</v>
      </c>
      <c r="F105" s="21">
        <v>11.899999999999999</v>
      </c>
      <c r="H105" s="20" t="str">
        <f>IFERROR(IF(MATCH(A105,'2017 Male Captures'!$A$3:$A$257, 0)&gt;0, "Yes", "No"), "No")</f>
        <v>No</v>
      </c>
    </row>
    <row r="106" spans="1:8" x14ac:dyDescent="0.35">
      <c r="A106" s="21">
        <v>179330919</v>
      </c>
      <c r="B106" s="21" t="s">
        <v>227</v>
      </c>
      <c r="C106" s="22">
        <v>43245.099502314813</v>
      </c>
      <c r="D106" s="21">
        <v>142</v>
      </c>
      <c r="E106" s="21">
        <v>131</v>
      </c>
      <c r="F106" s="21">
        <v>21.7</v>
      </c>
      <c r="H106" s="20" t="str">
        <f>IFERROR(IF(MATCH(A106,'2017 Male Captures'!$A$3:$A$257, 0)&gt;0, "Yes", "No"), "No")</f>
        <v>No</v>
      </c>
    </row>
    <row r="107" spans="1:8" x14ac:dyDescent="0.35">
      <c r="A107" s="21">
        <v>179330922</v>
      </c>
      <c r="B107" s="21" t="s">
        <v>135</v>
      </c>
      <c r="C107" s="22">
        <v>43237.867210648146</v>
      </c>
      <c r="D107" s="21">
        <v>154</v>
      </c>
      <c r="E107" s="21">
        <v>141</v>
      </c>
      <c r="F107" s="21">
        <v>16.866666666666667</v>
      </c>
      <c r="H107" s="20" t="str">
        <f>IFERROR(IF(MATCH(A107,'2017 Male Captures'!$A$3:$A$257, 0)&gt;0, "Yes", "No"), "No")</f>
        <v>Yes</v>
      </c>
    </row>
    <row r="108" spans="1:8" x14ac:dyDescent="0.35">
      <c r="A108" s="21">
        <v>179330923</v>
      </c>
      <c r="B108" s="21" t="s">
        <v>39</v>
      </c>
      <c r="C108" s="22">
        <v>43237.917256944442</v>
      </c>
      <c r="D108" s="21">
        <v>149</v>
      </c>
      <c r="E108" s="21">
        <v>137</v>
      </c>
      <c r="F108" s="21">
        <v>25.333333333333336</v>
      </c>
      <c r="H108" s="20" t="str">
        <f>IFERROR(IF(MATCH(A108,'2017 Male Captures'!$A$3:$A$257, 0)&gt;0, "Yes", "No"), "No")</f>
        <v>Yes</v>
      </c>
    </row>
    <row r="109" spans="1:8" x14ac:dyDescent="0.35">
      <c r="A109" s="21">
        <v>179330927</v>
      </c>
      <c r="B109" s="21">
        <v>4311002254</v>
      </c>
      <c r="C109" s="22">
        <v>43229.53665509259</v>
      </c>
      <c r="D109" s="21">
        <v>162</v>
      </c>
      <c r="E109" s="21">
        <v>150</v>
      </c>
      <c r="F109" s="21">
        <v>23.666666666666664</v>
      </c>
      <c r="H109" s="20" t="str">
        <f>IFERROR(IF(MATCH(A109,'2017 Male Captures'!$A$3:$A$257, 0)&gt;0, "Yes", "No"), "No")</f>
        <v>No</v>
      </c>
    </row>
    <row r="110" spans="1:8" x14ac:dyDescent="0.35">
      <c r="A110" s="21">
        <v>179330931</v>
      </c>
      <c r="B110" s="21" t="s">
        <v>228</v>
      </c>
      <c r="C110" s="22">
        <v>43223.80777777778</v>
      </c>
      <c r="D110" s="21">
        <v>139</v>
      </c>
      <c r="E110" s="21">
        <v>128</v>
      </c>
      <c r="F110" s="21">
        <v>18.2</v>
      </c>
      <c r="H110" s="20" t="str">
        <f>IFERROR(IF(MATCH(A110,'2017 Male Captures'!$A$3:$A$257, 0)&gt;0, "Yes", "No"), "No")</f>
        <v>No</v>
      </c>
    </row>
    <row r="111" spans="1:8" x14ac:dyDescent="0.35">
      <c r="A111" s="21">
        <v>179330933</v>
      </c>
      <c r="B111" s="21" t="s">
        <v>131</v>
      </c>
      <c r="C111" s="22">
        <v>43230.620787037034</v>
      </c>
      <c r="D111" s="21">
        <v>144</v>
      </c>
      <c r="E111" s="21">
        <v>131</v>
      </c>
      <c r="F111" s="21">
        <v>16.266666666666666</v>
      </c>
      <c r="H111" s="20" t="str">
        <f>IFERROR(IF(MATCH(A111,'2017 Male Captures'!$A$3:$A$257, 0)&gt;0, "Yes", "No"), "No")</f>
        <v>Yes</v>
      </c>
    </row>
    <row r="112" spans="1:8" x14ac:dyDescent="0.35">
      <c r="A112" s="21">
        <v>179330934</v>
      </c>
      <c r="B112" s="21" t="s">
        <v>229</v>
      </c>
      <c r="C112" s="22">
        <v>43230.559305555558</v>
      </c>
      <c r="D112" s="21">
        <v>151</v>
      </c>
      <c r="E112" s="21">
        <v>141</v>
      </c>
      <c r="F112" s="21">
        <v>24.066666666666666</v>
      </c>
      <c r="H112" s="20" t="str">
        <f>IFERROR(IF(MATCH(A112,'2017 Male Captures'!$A$3:$A$257, 0)&gt;0, "Yes", "No"), "No")</f>
        <v>No</v>
      </c>
    </row>
    <row r="113" spans="1:8" x14ac:dyDescent="0.35">
      <c r="A113" s="21">
        <v>179330939</v>
      </c>
      <c r="B113" s="21">
        <v>900118001189932</v>
      </c>
      <c r="C113" s="22">
        <v>43230.58834490741</v>
      </c>
      <c r="D113" s="21" t="s">
        <v>274</v>
      </c>
      <c r="E113" s="21" t="s">
        <v>274</v>
      </c>
      <c r="F113" s="21">
        <v>25.933333333333334</v>
      </c>
      <c r="H113" s="20" t="str">
        <f>IFERROR(IF(MATCH(A113,'2017 Male Captures'!$A$3:$A$257, 0)&gt;0, "Yes", "No"), "No")</f>
        <v>Yes</v>
      </c>
    </row>
    <row r="114" spans="1:8" x14ac:dyDescent="0.35">
      <c r="A114" s="21">
        <v>179330942</v>
      </c>
      <c r="B114" s="21" t="s">
        <v>230</v>
      </c>
      <c r="C114" s="22">
        <v>43232.476064814815</v>
      </c>
      <c r="D114" s="21">
        <v>163</v>
      </c>
      <c r="E114" s="21">
        <v>154</v>
      </c>
      <c r="F114" s="21">
        <v>32.666666666666664</v>
      </c>
      <c r="H114" s="20" t="str">
        <f>IFERROR(IF(MATCH(A114,'2017 Male Captures'!$A$3:$A$257, 0)&gt;0, "Yes", "No"), "No")</f>
        <v>No</v>
      </c>
    </row>
    <row r="115" spans="1:8" x14ac:dyDescent="0.35">
      <c r="A115" s="21">
        <v>179330948</v>
      </c>
      <c r="B115" s="21" t="s">
        <v>231</v>
      </c>
      <c r="C115" s="22">
        <v>43235.342592592591</v>
      </c>
      <c r="D115" s="21">
        <v>147</v>
      </c>
      <c r="E115" s="21">
        <v>134</v>
      </c>
      <c r="F115" s="21">
        <v>20.266666666666669</v>
      </c>
      <c r="H115" s="20" t="str">
        <f>IFERROR(IF(MATCH(A115,'2017 Male Captures'!$A$3:$A$257, 0)&gt;0, "Yes", "No"), "No")</f>
        <v>No</v>
      </c>
    </row>
    <row r="116" spans="1:8" x14ac:dyDescent="0.35">
      <c r="A116" s="21">
        <v>179330949</v>
      </c>
      <c r="B116" s="21" t="s">
        <v>117</v>
      </c>
      <c r="C116" s="22">
        <v>43230.952800925923</v>
      </c>
      <c r="D116" s="21">
        <v>131</v>
      </c>
      <c r="E116" s="21">
        <v>119</v>
      </c>
      <c r="F116" s="21">
        <v>13.933333333333334</v>
      </c>
      <c r="H116" s="20" t="str">
        <f>IFERROR(IF(MATCH(A116,'2017 Male Captures'!$A$3:$A$257, 0)&gt;0, "Yes", "No"), "No")</f>
        <v>Yes</v>
      </c>
    </row>
    <row r="117" spans="1:8" x14ac:dyDescent="0.35">
      <c r="A117" s="21">
        <v>180013503</v>
      </c>
      <c r="B117" s="21" t="s">
        <v>17</v>
      </c>
      <c r="C117" s="22">
        <v>43228.792592592596</v>
      </c>
      <c r="D117" s="21">
        <v>139</v>
      </c>
      <c r="E117" s="21">
        <v>129</v>
      </c>
      <c r="F117" s="21">
        <v>15.333333333333332</v>
      </c>
      <c r="H117" s="20" t="str">
        <f>IFERROR(IF(MATCH(A117,'2017 Male Captures'!$A$3:$A$257, 0)&gt;0, "Yes", "No"), "No")</f>
        <v>Yes</v>
      </c>
    </row>
    <row r="118" spans="1:8" x14ac:dyDescent="0.35">
      <c r="A118" s="21">
        <v>180013504</v>
      </c>
      <c r="B118" s="21" t="s">
        <v>21</v>
      </c>
      <c r="C118" s="22">
        <v>43223.516817129632</v>
      </c>
      <c r="D118" s="21">
        <v>136</v>
      </c>
      <c r="E118" s="21">
        <v>132</v>
      </c>
      <c r="F118" s="21">
        <v>23.2</v>
      </c>
      <c r="H118" s="20" t="str">
        <f>IFERROR(IF(MATCH(A118,'2017 Male Captures'!$A$3:$A$257, 0)&gt;0, "Yes", "No"), "No")</f>
        <v>Yes</v>
      </c>
    </row>
    <row r="119" spans="1:8" x14ac:dyDescent="0.35">
      <c r="A119" s="21">
        <v>180013506</v>
      </c>
      <c r="B119" s="21">
        <v>4311010154</v>
      </c>
      <c r="C119" s="22">
        <v>43226.951863425929</v>
      </c>
      <c r="D119" s="21">
        <v>173</v>
      </c>
      <c r="E119" s="21">
        <v>160</v>
      </c>
      <c r="F119" s="21">
        <v>36</v>
      </c>
      <c r="H119" s="20" t="str">
        <f>IFERROR(IF(MATCH(A119,'2017 Male Captures'!$A$3:$A$257, 0)&gt;0, "Yes", "No"), "No")</f>
        <v>Yes</v>
      </c>
    </row>
    <row r="120" spans="1:8" x14ac:dyDescent="0.35">
      <c r="A120" s="21">
        <v>180013509</v>
      </c>
      <c r="B120" s="21" t="s">
        <v>232</v>
      </c>
      <c r="C120" s="22">
        <v>43225.889479166668</v>
      </c>
      <c r="D120" s="21">
        <v>141</v>
      </c>
      <c r="E120" s="21">
        <v>130</v>
      </c>
      <c r="F120" s="21">
        <v>18</v>
      </c>
      <c r="H120" s="20" t="str">
        <f>IFERROR(IF(MATCH(A120,'2017 Male Captures'!$A$3:$A$257, 0)&gt;0, "Yes", "No"), "No")</f>
        <v>No</v>
      </c>
    </row>
    <row r="121" spans="1:8" x14ac:dyDescent="0.35">
      <c r="A121" s="21">
        <v>180013510</v>
      </c>
      <c r="B121" s="21" t="s">
        <v>233</v>
      </c>
      <c r="C121" s="22">
        <v>43236.803460648145</v>
      </c>
      <c r="D121" s="21" t="s">
        <v>274</v>
      </c>
      <c r="E121" s="21" t="s">
        <v>274</v>
      </c>
      <c r="F121" s="21">
        <v>8.8333333333333321</v>
      </c>
      <c r="H121" s="20" t="str">
        <f>IFERROR(IF(MATCH(A121,'2017 Male Captures'!$A$3:$A$257, 0)&gt;0, "Yes", "No"), "No")</f>
        <v>No</v>
      </c>
    </row>
    <row r="122" spans="1:8" x14ac:dyDescent="0.35">
      <c r="A122" s="21">
        <v>180013512</v>
      </c>
      <c r="B122" s="21" t="s">
        <v>113</v>
      </c>
      <c r="C122" s="22">
        <v>43223.795671296299</v>
      </c>
      <c r="D122" s="21">
        <v>159</v>
      </c>
      <c r="E122" s="21">
        <v>143</v>
      </c>
      <c r="F122" s="21">
        <v>25.3</v>
      </c>
      <c r="H122" s="20" t="str">
        <f>IFERROR(IF(MATCH(A122,'2017 Male Captures'!$A$3:$A$257, 0)&gt;0, "Yes", "No"), "No")</f>
        <v>Yes</v>
      </c>
    </row>
    <row r="123" spans="1:8" x14ac:dyDescent="0.35">
      <c r="A123" s="21">
        <v>180013513</v>
      </c>
      <c r="B123" s="21" t="s">
        <v>234</v>
      </c>
      <c r="C123" s="22">
        <v>43223.71371527778</v>
      </c>
      <c r="D123" s="21">
        <v>145</v>
      </c>
      <c r="E123" s="21">
        <v>133</v>
      </c>
      <c r="F123" s="21">
        <v>17.799999999999997</v>
      </c>
      <c r="H123" s="20" t="str">
        <f>IFERROR(IF(MATCH(A123,'2017 Male Captures'!$A$3:$A$257, 0)&gt;0, "Yes", "No"), "No")</f>
        <v>No</v>
      </c>
    </row>
    <row r="124" spans="1:8" x14ac:dyDescent="0.35">
      <c r="A124" s="21">
        <v>180013526</v>
      </c>
      <c r="B124" s="21" t="s">
        <v>154</v>
      </c>
      <c r="C124" s="22">
        <v>43227.659918981481</v>
      </c>
      <c r="D124" s="21">
        <v>146</v>
      </c>
      <c r="E124" s="21">
        <v>137</v>
      </c>
      <c r="F124" s="21">
        <v>23.1</v>
      </c>
      <c r="H124" s="20" t="str">
        <f>IFERROR(IF(MATCH(A124,'2017 Male Captures'!$A$3:$A$257, 0)&gt;0, "Yes", "No"), "No")</f>
        <v>Yes</v>
      </c>
    </row>
    <row r="125" spans="1:8" x14ac:dyDescent="0.35">
      <c r="A125" s="21">
        <v>180013528</v>
      </c>
      <c r="B125" s="21" t="s">
        <v>235</v>
      </c>
      <c r="C125" s="22">
        <v>43235.753912037035</v>
      </c>
      <c r="D125" s="21">
        <v>169</v>
      </c>
      <c r="E125" s="21">
        <v>157</v>
      </c>
      <c r="F125" s="21">
        <v>27.066666666666666</v>
      </c>
      <c r="H125" s="20" t="str">
        <f>IFERROR(IF(MATCH(A125,'2017 Male Captures'!$A$3:$A$257, 0)&gt;0, "Yes", "No"), "No")</f>
        <v>No</v>
      </c>
    </row>
    <row r="126" spans="1:8" x14ac:dyDescent="0.35">
      <c r="A126" s="21">
        <v>180013532</v>
      </c>
      <c r="B126" s="21" t="s">
        <v>27</v>
      </c>
      <c r="C126" s="22">
        <v>43235.669328703705</v>
      </c>
      <c r="D126" s="21">
        <v>145</v>
      </c>
      <c r="E126" s="21">
        <v>136</v>
      </c>
      <c r="F126" s="21">
        <v>20.06666666666667</v>
      </c>
      <c r="H126" s="20" t="str">
        <f>IFERROR(IF(MATCH(A126,'2017 Male Captures'!$A$3:$A$257, 0)&gt;0, "Yes", "No"), "No")</f>
        <v>Yes</v>
      </c>
    </row>
    <row r="127" spans="1:8" x14ac:dyDescent="0.35">
      <c r="A127" s="21">
        <v>180013534</v>
      </c>
      <c r="B127" s="21" t="s">
        <v>155</v>
      </c>
      <c r="C127" s="22">
        <v>43227.451469907406</v>
      </c>
      <c r="D127" s="21">
        <v>159</v>
      </c>
      <c r="E127" s="21">
        <v>148</v>
      </c>
      <c r="F127" s="21">
        <v>23.4</v>
      </c>
      <c r="H127" s="20" t="str">
        <f>IFERROR(IF(MATCH(A127,'2017 Male Captures'!$A$3:$A$257, 0)&gt;0, "Yes", "No"), "No")</f>
        <v>Yes</v>
      </c>
    </row>
    <row r="128" spans="1:8" x14ac:dyDescent="0.35">
      <c r="A128" s="21">
        <v>180013543</v>
      </c>
      <c r="B128" s="21">
        <v>4311570011</v>
      </c>
      <c r="C128" s="22">
        <v>43229.739525462966</v>
      </c>
      <c r="D128" s="21">
        <v>112</v>
      </c>
      <c r="E128" s="21">
        <v>101</v>
      </c>
      <c r="F128" s="21">
        <v>17.333333333333332</v>
      </c>
      <c r="H128" s="20" t="str">
        <f>IFERROR(IF(MATCH(A128,'2017 Male Captures'!$A$3:$A$257, 0)&gt;0, "Yes", "No"), "No")</f>
        <v>No</v>
      </c>
    </row>
    <row r="129" spans="1:8" x14ac:dyDescent="0.35">
      <c r="A129" s="21">
        <v>180013544</v>
      </c>
      <c r="B129" s="21" t="s">
        <v>69</v>
      </c>
      <c r="C129" s="22">
        <v>43238.541250000002</v>
      </c>
      <c r="D129" s="21">
        <v>134</v>
      </c>
      <c r="E129" s="21">
        <v>124</v>
      </c>
      <c r="F129" s="21">
        <v>14.333333333333334</v>
      </c>
      <c r="H129" s="20" t="str">
        <f>IFERROR(IF(MATCH(A129,'2017 Male Captures'!$A$3:$A$257, 0)&gt;0, "Yes", "No"), "No")</f>
        <v>Yes</v>
      </c>
    </row>
    <row r="130" spans="1:8" x14ac:dyDescent="0.35">
      <c r="A130" s="21">
        <v>180013552</v>
      </c>
      <c r="B130" s="21" t="s">
        <v>132</v>
      </c>
      <c r="C130" s="22">
        <v>43229.748101851852</v>
      </c>
      <c r="D130" s="21">
        <v>151</v>
      </c>
      <c r="E130" s="21">
        <v>145</v>
      </c>
      <c r="F130" s="21">
        <v>24</v>
      </c>
      <c r="H130" s="20" t="str">
        <f>IFERROR(IF(MATCH(A130,'2017 Male Captures'!$A$3:$A$257, 0)&gt;0, "Yes", "No"), "No")</f>
        <v>Yes</v>
      </c>
    </row>
    <row r="131" spans="1:8" x14ac:dyDescent="0.35">
      <c r="A131" s="21">
        <v>180013559</v>
      </c>
      <c r="B131" s="21">
        <v>4311126226</v>
      </c>
      <c r="C131" s="22">
        <v>43231.654039351852</v>
      </c>
      <c r="D131" s="21">
        <v>155</v>
      </c>
      <c r="E131" s="21">
        <v>146</v>
      </c>
      <c r="F131" s="21">
        <v>26.933333333333334</v>
      </c>
      <c r="H131" s="20" t="str">
        <f>IFERROR(IF(MATCH(A131,'2017 Male Captures'!$A$3:$A$257, 0)&gt;0, "Yes", "No"), "No")</f>
        <v>Yes</v>
      </c>
    </row>
    <row r="132" spans="1:8" x14ac:dyDescent="0.35">
      <c r="A132" s="21">
        <v>180013563</v>
      </c>
      <c r="B132" s="21" t="s">
        <v>236</v>
      </c>
      <c r="C132" s="22">
        <v>43230.26021990741</v>
      </c>
      <c r="D132" s="21">
        <v>132</v>
      </c>
      <c r="E132" s="21">
        <v>123</v>
      </c>
      <c r="F132" s="21">
        <v>14</v>
      </c>
      <c r="H132" s="20" t="str">
        <f>IFERROR(IF(MATCH(A132,'2017 Male Captures'!$A$3:$A$257, 0)&gt;0, "Yes", "No"), "No")</f>
        <v>No</v>
      </c>
    </row>
    <row r="133" spans="1:8" x14ac:dyDescent="0.35">
      <c r="A133" s="21">
        <v>180013564</v>
      </c>
      <c r="B133" s="21" t="s">
        <v>157</v>
      </c>
      <c r="C133" s="22">
        <v>43230.140046296299</v>
      </c>
      <c r="D133" s="21">
        <v>126</v>
      </c>
      <c r="E133" s="21">
        <v>116</v>
      </c>
      <c r="F133" s="21">
        <v>15.1</v>
      </c>
      <c r="H133" s="20" t="str">
        <f>IFERROR(IF(MATCH(A133,'2017 Male Captures'!$A$3:$A$257, 0)&gt;0, "Yes", "No"), "No")</f>
        <v>Yes</v>
      </c>
    </row>
    <row r="134" spans="1:8" x14ac:dyDescent="0.35">
      <c r="A134" s="21">
        <v>180013567</v>
      </c>
      <c r="B134" s="21" t="s">
        <v>237</v>
      </c>
      <c r="C134" s="22">
        <v>43236.869733796295</v>
      </c>
      <c r="D134" s="21">
        <v>140</v>
      </c>
      <c r="E134" s="21">
        <v>129</v>
      </c>
      <c r="F134" s="21">
        <v>16.066666666666666</v>
      </c>
      <c r="H134" s="20" t="str">
        <f>IFERROR(IF(MATCH(A134,'2017 Male Captures'!$A$3:$A$257, 0)&gt;0, "Yes", "No"), "No")</f>
        <v>No</v>
      </c>
    </row>
    <row r="135" spans="1:8" x14ac:dyDescent="0.35">
      <c r="A135" s="21">
        <v>180013570</v>
      </c>
      <c r="B135" s="21" t="s">
        <v>41</v>
      </c>
      <c r="C135" s="22">
        <v>43238.230127314811</v>
      </c>
      <c r="D135" s="21">
        <v>147</v>
      </c>
      <c r="E135" s="21">
        <v>135</v>
      </c>
      <c r="F135" s="21">
        <v>23.9</v>
      </c>
      <c r="H135" s="20" t="str">
        <f>IFERROR(IF(MATCH(A135,'2017 Male Captures'!$A$3:$A$257, 0)&gt;0, "Yes", "No"), "No")</f>
        <v>Yes</v>
      </c>
    </row>
    <row r="136" spans="1:8" x14ac:dyDescent="0.35">
      <c r="A136" s="21">
        <v>180013571</v>
      </c>
      <c r="B136" s="21" t="s">
        <v>171</v>
      </c>
      <c r="C136" s="22">
        <v>43231.116087962961</v>
      </c>
      <c r="D136" s="21" t="s">
        <v>274</v>
      </c>
      <c r="E136" s="21" t="s">
        <v>274</v>
      </c>
      <c r="F136" s="21">
        <v>26.599999999999998</v>
      </c>
      <c r="H136" s="20" t="str">
        <f>IFERROR(IF(MATCH(A136,'2017 Male Captures'!$A$3:$A$257, 0)&gt;0, "Yes", "No"), "No")</f>
        <v>Yes</v>
      </c>
    </row>
    <row r="137" spans="1:8" x14ac:dyDescent="0.35">
      <c r="A137" s="23">
        <v>180013571</v>
      </c>
      <c r="B137" s="19" t="s">
        <v>171</v>
      </c>
      <c r="C137" s="22">
        <v>43235.751840277779</v>
      </c>
      <c r="D137" s="21" t="s">
        <v>274</v>
      </c>
      <c r="E137" s="21" t="s">
        <v>274</v>
      </c>
      <c r="F137" s="21">
        <v>26.599999999999998</v>
      </c>
      <c r="H137" s="20" t="str">
        <f>IFERROR(IF(MATCH(A137,'2017 Male Captures'!$A$3:$A$257, 0)&gt;0, "Yes", "No"), "No")</f>
        <v>Yes</v>
      </c>
    </row>
    <row r="138" spans="1:8" x14ac:dyDescent="0.35">
      <c r="A138" s="21">
        <v>180013578</v>
      </c>
      <c r="B138" s="23" t="s">
        <v>238</v>
      </c>
      <c r="C138" s="22">
        <v>43237.524664351855</v>
      </c>
      <c r="D138" s="21">
        <v>153</v>
      </c>
      <c r="E138" s="21">
        <v>142</v>
      </c>
      <c r="F138" s="21">
        <v>21.5</v>
      </c>
      <c r="H138" s="20" t="str">
        <f>IFERROR(IF(MATCH(A138,'2017 Male Captures'!$A$3:$A$257, 0)&gt;0, "Yes", "No"), "No")</f>
        <v>No</v>
      </c>
    </row>
    <row r="139" spans="1:8" x14ac:dyDescent="0.35">
      <c r="A139" s="21">
        <v>180013579</v>
      </c>
      <c r="B139" s="21">
        <v>4313031637</v>
      </c>
      <c r="C139" s="22">
        <v>43234.196493055555</v>
      </c>
      <c r="D139" s="21">
        <v>146</v>
      </c>
      <c r="E139" s="21">
        <v>140</v>
      </c>
      <c r="F139" s="21">
        <v>18.200000000000003</v>
      </c>
      <c r="H139" s="20" t="str">
        <f>IFERROR(IF(MATCH(A139,'2017 Male Captures'!$A$3:$A$257, 0)&gt;0, "Yes", "No"), "No")</f>
        <v>Yes</v>
      </c>
    </row>
    <row r="140" spans="1:8" x14ac:dyDescent="0.35">
      <c r="A140" s="21">
        <v>180013582</v>
      </c>
      <c r="B140" s="21" t="s">
        <v>239</v>
      </c>
      <c r="C140" s="22">
        <v>43235.667766203704</v>
      </c>
      <c r="D140" s="21">
        <v>135</v>
      </c>
      <c r="E140" s="21">
        <v>130</v>
      </c>
      <c r="F140" s="21">
        <v>15.866666666666667</v>
      </c>
      <c r="H140" s="20" t="str">
        <f>IFERROR(IF(MATCH(A140,'2017 Male Captures'!$A$3:$A$257, 0)&gt;0, "Yes", "No"), "No")</f>
        <v>No</v>
      </c>
    </row>
    <row r="141" spans="1:8" x14ac:dyDescent="0.35">
      <c r="A141" s="21">
        <v>180013589</v>
      </c>
      <c r="B141" s="21" t="s">
        <v>240</v>
      </c>
      <c r="C141" s="22">
        <v>43228.58766203704</v>
      </c>
      <c r="D141" s="21">
        <v>125</v>
      </c>
      <c r="E141" s="21">
        <v>115</v>
      </c>
      <c r="F141" s="21">
        <v>14.9</v>
      </c>
      <c r="H141" s="20" t="str">
        <f>IFERROR(IF(MATCH(A141,'2017 Male Captures'!$A$3:$A$257, 0)&gt;0, "Yes", "No"), "No")</f>
        <v>No</v>
      </c>
    </row>
    <row r="142" spans="1:8" x14ac:dyDescent="0.35">
      <c r="A142" s="21">
        <v>180013596</v>
      </c>
      <c r="B142" s="21">
        <v>4869092733</v>
      </c>
      <c r="C142" s="22">
        <v>43256.102500000001</v>
      </c>
      <c r="D142" s="21">
        <v>151</v>
      </c>
      <c r="E142" s="21">
        <v>139</v>
      </c>
      <c r="F142" s="21">
        <v>28.4</v>
      </c>
      <c r="H142" s="20" t="str">
        <f>IFERROR(IF(MATCH(A142,'2017 Male Captures'!$A$3:$A$257, 0)&gt;0, "Yes", "No"), "No")</f>
        <v>Yes</v>
      </c>
    </row>
    <row r="143" spans="1:8" x14ac:dyDescent="0.35">
      <c r="A143" s="21">
        <v>180013602</v>
      </c>
      <c r="B143" s="21">
        <v>985121024900312</v>
      </c>
      <c r="C143" s="22">
        <v>43239.28597222222</v>
      </c>
      <c r="D143" s="21">
        <v>136</v>
      </c>
      <c r="E143" s="21">
        <v>124</v>
      </c>
      <c r="F143" s="21">
        <v>12.266666666666666</v>
      </c>
      <c r="H143" s="20" t="str">
        <f>IFERROR(IF(MATCH(A143,'2017 Male Captures'!$A$3:$A$257, 0)&gt;0, "Yes", "No"), "No")</f>
        <v>Yes</v>
      </c>
    </row>
    <row r="144" spans="1:8" x14ac:dyDescent="0.35">
      <c r="A144" s="21">
        <v>180013609</v>
      </c>
      <c r="B144" s="21">
        <v>985120016154074</v>
      </c>
      <c r="C144" s="22">
        <v>43237.314282407409</v>
      </c>
      <c r="D144" s="21">
        <v>122</v>
      </c>
      <c r="E144" s="21">
        <v>114</v>
      </c>
      <c r="F144" s="21">
        <v>13</v>
      </c>
      <c r="H144" s="20" t="str">
        <f>IFERROR(IF(MATCH(A144,'2017 Male Captures'!$A$3:$A$257, 0)&gt;0, "Yes", "No"), "No")</f>
        <v>No</v>
      </c>
    </row>
    <row r="145" spans="1:8" x14ac:dyDescent="0.35">
      <c r="A145" s="21">
        <v>180013613</v>
      </c>
      <c r="B145" s="21" t="s">
        <v>68</v>
      </c>
      <c r="C145" s="22">
        <v>43239.874189814815</v>
      </c>
      <c r="D145" s="21">
        <v>139</v>
      </c>
      <c r="E145" s="21">
        <v>131</v>
      </c>
      <c r="F145" s="21">
        <v>21.6</v>
      </c>
      <c r="H145" s="20" t="str">
        <f>IFERROR(IF(MATCH(A145,'2017 Male Captures'!$A$3:$A$257, 0)&gt;0, "Yes", "No"), "No")</f>
        <v>Yes</v>
      </c>
    </row>
    <row r="146" spans="1:8" x14ac:dyDescent="0.35">
      <c r="A146" s="21">
        <v>180013622</v>
      </c>
      <c r="B146" s="21" t="s">
        <v>160</v>
      </c>
      <c r="C146" s="22">
        <v>43227.969305555554</v>
      </c>
      <c r="D146" s="21">
        <v>144</v>
      </c>
      <c r="E146" s="21">
        <v>136</v>
      </c>
      <c r="F146" s="21">
        <v>21.13</v>
      </c>
      <c r="H146" s="20" t="str">
        <f>IFERROR(IF(MATCH(A146,'2017 Male Captures'!$A$3:$A$257, 0)&gt;0, "Yes", "No"), "No")</f>
        <v>Yes</v>
      </c>
    </row>
    <row r="147" spans="1:8" x14ac:dyDescent="0.35">
      <c r="A147" s="21">
        <v>180013626</v>
      </c>
      <c r="B147" s="21" t="s">
        <v>168</v>
      </c>
      <c r="C147" s="22">
        <v>43234.746527777781</v>
      </c>
      <c r="D147" s="21">
        <v>156</v>
      </c>
      <c r="E147" s="21">
        <v>147</v>
      </c>
      <c r="F147" s="21">
        <v>26.666666666666664</v>
      </c>
      <c r="H147" s="20" t="str">
        <f>IFERROR(IF(MATCH(A147,'2017 Male Captures'!$A$3:$A$257, 0)&gt;0, "Yes", "No"), "No")</f>
        <v>Yes</v>
      </c>
    </row>
    <row r="148" spans="1:8" x14ac:dyDescent="0.35">
      <c r="A148" s="21">
        <v>180013633</v>
      </c>
      <c r="B148" s="21">
        <v>4876576015</v>
      </c>
      <c r="C148" s="22">
        <v>43238.909583333334</v>
      </c>
      <c r="D148" s="21">
        <v>152</v>
      </c>
      <c r="E148" s="21">
        <v>141</v>
      </c>
      <c r="F148" s="21">
        <v>19.066666666666666</v>
      </c>
      <c r="H148" s="20" t="str">
        <f>IFERROR(IF(MATCH(A148,'2017 Male Captures'!$A$3:$A$257, 0)&gt;0, "Yes", "No"), "No")</f>
        <v>Yes</v>
      </c>
    </row>
    <row r="149" spans="1:8" x14ac:dyDescent="0.35">
      <c r="A149" s="21">
        <v>180013645</v>
      </c>
      <c r="B149" s="21" t="s">
        <v>98</v>
      </c>
      <c r="C149" s="22">
        <v>43231.546365740738</v>
      </c>
      <c r="D149" s="21">
        <v>134</v>
      </c>
      <c r="E149" s="21">
        <v>122</v>
      </c>
      <c r="F149" s="21">
        <v>15.666666666666666</v>
      </c>
      <c r="H149" s="20" t="str">
        <f>IFERROR(IF(MATCH(A149,'2017 Male Captures'!$A$3:$A$257, 0)&gt;0, "Yes", "No"), "No")</f>
        <v>Yes</v>
      </c>
    </row>
    <row r="150" spans="1:8" x14ac:dyDescent="0.35">
      <c r="A150" s="21">
        <v>180013646</v>
      </c>
      <c r="B150" s="21">
        <v>985120024812918</v>
      </c>
      <c r="C150" s="22">
        <v>43231.36178240741</v>
      </c>
      <c r="D150" s="21">
        <v>127</v>
      </c>
      <c r="E150" s="21">
        <v>114</v>
      </c>
      <c r="F150" s="21">
        <v>9.3000000000000007</v>
      </c>
      <c r="H150" s="20" t="str">
        <f>IFERROR(IF(MATCH(A150,'2017 Male Captures'!$A$3:$A$257, 0)&gt;0, "Yes", "No"), "No")</f>
        <v>Yes</v>
      </c>
    </row>
    <row r="151" spans="1:8" x14ac:dyDescent="0.35">
      <c r="A151" s="21">
        <v>180013650</v>
      </c>
      <c r="B151" s="21" t="s">
        <v>46</v>
      </c>
      <c r="C151" s="22">
        <v>43230.999641203707</v>
      </c>
      <c r="D151" s="21">
        <v>139</v>
      </c>
      <c r="E151" s="21">
        <v>128</v>
      </c>
      <c r="F151" s="21">
        <v>17.066666666666666</v>
      </c>
      <c r="H151" s="20" t="str">
        <f>IFERROR(IF(MATCH(A151,'2017 Male Captures'!$A$3:$A$257, 0)&gt;0, "Yes", "No"), "No")</f>
        <v>Yes</v>
      </c>
    </row>
    <row r="152" spans="1:8" x14ac:dyDescent="0.35">
      <c r="A152" s="21">
        <v>180013654</v>
      </c>
      <c r="B152" s="21" t="s">
        <v>169</v>
      </c>
      <c r="C152" s="22">
        <v>43231.452835648146</v>
      </c>
      <c r="D152" s="21">
        <v>140</v>
      </c>
      <c r="E152" s="21">
        <v>129</v>
      </c>
      <c r="F152" s="21">
        <v>17.466666666666669</v>
      </c>
      <c r="H152" s="20" t="str">
        <f>IFERROR(IF(MATCH(A152,'2017 Male Captures'!$A$3:$A$257, 0)&gt;0, "Yes", "No"), "No")</f>
        <v>Yes</v>
      </c>
    </row>
    <row r="153" spans="1:8" x14ac:dyDescent="0.35">
      <c r="A153" s="21">
        <v>180013666</v>
      </c>
      <c r="B153" s="21" t="s">
        <v>241</v>
      </c>
      <c r="C153" s="22">
        <v>43232.75309027778</v>
      </c>
      <c r="D153" s="21" t="s">
        <v>274</v>
      </c>
      <c r="E153" s="21" t="s">
        <v>274</v>
      </c>
      <c r="F153" s="21">
        <v>17.533333333333335</v>
      </c>
      <c r="H153" s="20" t="str">
        <f>IFERROR(IF(MATCH(A153,'2017 Male Captures'!$A$3:$A$257, 0)&gt;0, "Yes", "No"), "No")</f>
        <v>No</v>
      </c>
    </row>
    <row r="154" spans="1:8" x14ac:dyDescent="0.35">
      <c r="A154" s="21">
        <v>180013667</v>
      </c>
      <c r="B154" s="21" t="s">
        <v>33</v>
      </c>
      <c r="C154" s="22">
        <v>43226.256238425929</v>
      </c>
      <c r="D154" s="21">
        <v>144</v>
      </c>
      <c r="E154" s="21">
        <v>131</v>
      </c>
      <c r="F154" s="21">
        <v>22.1</v>
      </c>
      <c r="H154" s="20" t="str">
        <f>IFERROR(IF(MATCH(A154,'2017 Male Captures'!$A$3:$A$257, 0)&gt;0, "Yes", "No"), "No")</f>
        <v>Yes</v>
      </c>
    </row>
    <row r="155" spans="1:8" x14ac:dyDescent="0.35">
      <c r="A155" s="21">
        <v>180013677</v>
      </c>
      <c r="B155" s="21" t="s">
        <v>242</v>
      </c>
      <c r="C155" s="22">
        <v>43231.599085648151</v>
      </c>
      <c r="D155" s="21">
        <v>134</v>
      </c>
      <c r="E155" s="21">
        <v>131</v>
      </c>
      <c r="F155" s="21">
        <v>14.200000000000001</v>
      </c>
      <c r="H155" s="20" t="str">
        <f>IFERROR(IF(MATCH(A155,'2017 Male Captures'!$A$3:$A$257, 0)&gt;0, "Yes", "No"), "No")</f>
        <v>No</v>
      </c>
    </row>
    <row r="156" spans="1:8" x14ac:dyDescent="0.35">
      <c r="A156" s="21">
        <v>180013679</v>
      </c>
      <c r="B156" s="21" t="s">
        <v>243</v>
      </c>
      <c r="C156" s="22">
        <v>43230.432708333334</v>
      </c>
      <c r="D156" s="21" t="s">
        <v>274</v>
      </c>
      <c r="E156" s="21" t="s">
        <v>274</v>
      </c>
      <c r="F156" s="21">
        <v>25.2</v>
      </c>
      <c r="H156" s="20" t="str">
        <f>IFERROR(IF(MATCH(A156,'2017 Male Captures'!$A$3:$A$257, 0)&gt;0, "Yes", "No"), "No")</f>
        <v>No</v>
      </c>
    </row>
    <row r="157" spans="1:8" x14ac:dyDescent="0.35">
      <c r="A157" s="21">
        <v>180013684</v>
      </c>
      <c r="B157" s="21">
        <v>985120014883181</v>
      </c>
      <c r="C157" s="22">
        <v>43233.974479166667</v>
      </c>
      <c r="D157" s="21">
        <v>138</v>
      </c>
      <c r="E157" s="21">
        <v>132</v>
      </c>
      <c r="F157" s="21">
        <v>24.266666666666669</v>
      </c>
      <c r="H157" s="20" t="str">
        <f>IFERROR(IF(MATCH(A157,'2017 Male Captures'!$A$3:$A$257, 0)&gt;0, "Yes", "No"), "No")</f>
        <v>No</v>
      </c>
    </row>
    <row r="158" spans="1:8" x14ac:dyDescent="0.35">
      <c r="A158" s="21">
        <v>180013688</v>
      </c>
      <c r="B158" s="21" t="s">
        <v>19</v>
      </c>
      <c r="C158" s="22">
        <v>43230.391770833332</v>
      </c>
      <c r="D158" s="21" t="s">
        <v>274</v>
      </c>
      <c r="E158" s="21" t="s">
        <v>274</v>
      </c>
      <c r="F158" s="21">
        <v>21.666666666666664</v>
      </c>
      <c r="H158" s="20" t="str">
        <f>IFERROR(IF(MATCH(A158,'2017 Male Captures'!$A$3:$A$257, 0)&gt;0, "Yes", "No"), "No")</f>
        <v>Yes</v>
      </c>
    </row>
    <row r="159" spans="1:8" x14ac:dyDescent="0.35">
      <c r="A159" s="21">
        <v>180013699</v>
      </c>
      <c r="B159" s="21" t="s">
        <v>244</v>
      </c>
      <c r="C159" s="22">
        <v>43226.572372685187</v>
      </c>
      <c r="D159" s="21">
        <v>147</v>
      </c>
      <c r="E159" s="21">
        <v>138</v>
      </c>
      <c r="F159" s="21">
        <v>22.3</v>
      </c>
      <c r="H159" s="20" t="str">
        <f>IFERROR(IF(MATCH(A159,'2017 Male Captures'!$A$3:$A$257, 0)&gt;0, "Yes", "No"), "No")</f>
        <v>No</v>
      </c>
    </row>
    <row r="160" spans="1:8" x14ac:dyDescent="0.35">
      <c r="A160" s="21">
        <v>180013704</v>
      </c>
      <c r="B160" s="21">
        <v>985120015294867</v>
      </c>
      <c r="C160" s="22">
        <v>43236.762407407405</v>
      </c>
      <c r="D160" s="21">
        <v>134</v>
      </c>
      <c r="E160" s="21">
        <v>124</v>
      </c>
      <c r="F160" s="21">
        <v>11.466666666666665</v>
      </c>
      <c r="H160" s="20" t="str">
        <f>IFERROR(IF(MATCH(A160,'2017 Male Captures'!$A$3:$A$257, 0)&gt;0, "Yes", "No"), "No")</f>
        <v>No</v>
      </c>
    </row>
    <row r="161" spans="1:8" x14ac:dyDescent="0.35">
      <c r="A161" s="21">
        <v>180013720</v>
      </c>
      <c r="B161" s="21">
        <v>4202625103</v>
      </c>
      <c r="C161" s="22">
        <v>43231.571967592594</v>
      </c>
      <c r="D161" s="21">
        <v>160</v>
      </c>
      <c r="E161" s="21">
        <v>153</v>
      </c>
      <c r="F161" s="21">
        <v>28.866666666666667</v>
      </c>
      <c r="H161" s="20" t="str">
        <f>IFERROR(IF(MATCH(A161,'2017 Male Captures'!$A$3:$A$257, 0)&gt;0, "Yes", "No"), "No")</f>
        <v>Yes</v>
      </c>
    </row>
    <row r="162" spans="1:8" x14ac:dyDescent="0.35">
      <c r="A162" s="21">
        <v>180013725</v>
      </c>
      <c r="B162" s="21" t="s">
        <v>245</v>
      </c>
      <c r="C162" s="22">
        <v>43239.460416666669</v>
      </c>
      <c r="D162" s="21">
        <v>143</v>
      </c>
      <c r="E162" s="21">
        <v>133</v>
      </c>
      <c r="F162" s="21">
        <v>16.799999999999997</v>
      </c>
      <c r="H162" s="20" t="str">
        <f>IFERROR(IF(MATCH(A162,'2017 Male Captures'!$A$3:$A$257, 0)&gt;0, "Yes", "No"), "No")</f>
        <v>No</v>
      </c>
    </row>
    <row r="163" spans="1:8" x14ac:dyDescent="0.35">
      <c r="A163" s="21">
        <v>180013728</v>
      </c>
      <c r="B163" s="21">
        <v>985120013825100</v>
      </c>
      <c r="C163" s="22">
        <v>43227.511273148149</v>
      </c>
      <c r="D163" s="21">
        <v>137</v>
      </c>
      <c r="E163" s="21">
        <v>134</v>
      </c>
      <c r="F163" s="21">
        <v>21.533333333333335</v>
      </c>
      <c r="H163" s="20" t="str">
        <f>IFERROR(IF(MATCH(A163,'2017 Male Captures'!$A$3:$A$257, 0)&gt;0, "Yes", "No"), "No")</f>
        <v>No</v>
      </c>
    </row>
    <row r="164" spans="1:8" x14ac:dyDescent="0.35">
      <c r="A164" s="21">
        <v>180013731</v>
      </c>
      <c r="B164" s="21">
        <v>985120025072897</v>
      </c>
      <c r="C164" s="22">
        <v>43224.414629629631</v>
      </c>
      <c r="D164" s="21">
        <v>131</v>
      </c>
      <c r="E164" s="21">
        <v>118</v>
      </c>
      <c r="F164" s="21">
        <v>12</v>
      </c>
      <c r="H164" s="20" t="str">
        <f>IFERROR(IF(MATCH(A164,'2017 Male Captures'!$A$3:$A$257, 0)&gt;0, "Yes", "No"), "No")</f>
        <v>Yes</v>
      </c>
    </row>
    <row r="165" spans="1:8" x14ac:dyDescent="0.35">
      <c r="A165" s="21">
        <v>180013733</v>
      </c>
      <c r="B165" s="21">
        <v>985120024941391</v>
      </c>
      <c r="C165" s="22">
        <v>43226.946701388886</v>
      </c>
      <c r="D165" s="21">
        <v>139</v>
      </c>
      <c r="E165" s="21">
        <v>125</v>
      </c>
      <c r="F165" s="21">
        <v>16.07</v>
      </c>
      <c r="H165" s="20" t="str">
        <f>IFERROR(IF(MATCH(A165,'2017 Male Captures'!$A$3:$A$257, 0)&gt;0, "Yes", "No"), "No")</f>
        <v>Yes</v>
      </c>
    </row>
    <row r="166" spans="1:8" x14ac:dyDescent="0.35">
      <c r="A166" s="21">
        <v>180013738</v>
      </c>
      <c r="B166" s="21" t="s">
        <v>246</v>
      </c>
      <c r="C166" s="22">
        <v>43222.9768287037</v>
      </c>
      <c r="D166" s="21">
        <v>166</v>
      </c>
      <c r="E166" s="21">
        <v>155</v>
      </c>
      <c r="F166" s="21">
        <v>29.4</v>
      </c>
      <c r="H166" s="20" t="str">
        <f>IFERROR(IF(MATCH(A166,'2017 Male Captures'!$A$3:$A$257, 0)&gt;0, "Yes", "No"), "No")</f>
        <v>No</v>
      </c>
    </row>
    <row r="167" spans="1:8" x14ac:dyDescent="0.35">
      <c r="A167" s="21">
        <v>180013742</v>
      </c>
      <c r="B167" s="21" t="s">
        <v>247</v>
      </c>
      <c r="C167" s="22">
        <v>43226.060891203706</v>
      </c>
      <c r="D167" s="21">
        <v>133</v>
      </c>
      <c r="E167" s="21">
        <v>121</v>
      </c>
      <c r="F167" s="21">
        <v>16.333333333333332</v>
      </c>
      <c r="H167" s="20" t="str">
        <f>IFERROR(IF(MATCH(A167,'2017 Male Captures'!$A$3:$A$257, 0)&gt;0, "Yes", "No"), "No")</f>
        <v>No</v>
      </c>
    </row>
    <row r="168" spans="1:8" x14ac:dyDescent="0.35">
      <c r="A168" s="21">
        <v>180013747</v>
      </c>
      <c r="B168" s="21">
        <v>985120025075330</v>
      </c>
      <c r="C168" s="22">
        <v>43228.733946759261</v>
      </c>
      <c r="D168" s="21">
        <v>155</v>
      </c>
      <c r="E168" s="21">
        <v>143</v>
      </c>
      <c r="F168" s="21">
        <v>24.7</v>
      </c>
      <c r="H168" s="20" t="str">
        <f>IFERROR(IF(MATCH(A168,'2017 Male Captures'!$A$3:$A$257, 0)&gt;0, "Yes", "No"), "No")</f>
        <v>No</v>
      </c>
    </row>
    <row r="169" spans="1:8" x14ac:dyDescent="0.35">
      <c r="A169" s="21">
        <v>180013748</v>
      </c>
      <c r="B169" s="21" t="s">
        <v>248</v>
      </c>
      <c r="C169" s="22">
        <v>43225.211689814816</v>
      </c>
      <c r="D169" s="21">
        <v>145</v>
      </c>
      <c r="E169" s="21">
        <v>136</v>
      </c>
      <c r="F169" s="21">
        <v>24.2</v>
      </c>
      <c r="H169" s="20" t="str">
        <f>IFERROR(IF(MATCH(A169,'2017 Male Captures'!$A$3:$A$257, 0)&gt;0, "Yes", "No"), "No")</f>
        <v>No</v>
      </c>
    </row>
    <row r="170" spans="1:8" x14ac:dyDescent="0.35">
      <c r="A170" s="21">
        <v>180013749</v>
      </c>
      <c r="B170" s="21" t="s">
        <v>101</v>
      </c>
      <c r="C170" s="22">
        <v>43228.708101851851</v>
      </c>
      <c r="D170" s="21">
        <v>143</v>
      </c>
      <c r="E170" s="21">
        <v>132</v>
      </c>
      <c r="F170" s="21">
        <v>19.8</v>
      </c>
      <c r="H170" s="20" t="str">
        <f>IFERROR(IF(MATCH(A170,'2017 Male Captures'!$A$3:$A$257, 0)&gt;0, "Yes", "No"), "No")</f>
        <v>Yes</v>
      </c>
    </row>
    <row r="171" spans="1:8" x14ac:dyDescent="0.35">
      <c r="A171" s="21">
        <v>900228000173886</v>
      </c>
      <c r="B171" s="21">
        <v>985120015200648</v>
      </c>
      <c r="C171" s="22">
        <v>43257.271944444445</v>
      </c>
      <c r="D171" s="21">
        <v>132</v>
      </c>
      <c r="E171" s="21">
        <v>121</v>
      </c>
      <c r="F171" s="21">
        <v>13.5</v>
      </c>
      <c r="H171" s="20" t="str">
        <f>IFERROR(IF(MATCH(A171,'2017 Male Captures'!$A$3:$A$257, 0)&gt;0, "Yes", "No"), "No")</f>
        <v>No</v>
      </c>
    </row>
    <row r="172" spans="1:8" x14ac:dyDescent="0.35">
      <c r="A172" s="21">
        <v>900228000173890</v>
      </c>
      <c r="B172" s="21">
        <v>4311423018</v>
      </c>
      <c r="C172" s="22">
        <v>43239.489699074074</v>
      </c>
      <c r="D172" s="21">
        <v>147</v>
      </c>
      <c r="E172" s="21">
        <v>132</v>
      </c>
      <c r="F172" s="21">
        <v>12.6</v>
      </c>
      <c r="H172" s="20" t="str">
        <f>IFERROR(IF(MATCH(A172,'2017 Male Captures'!$A$3:$A$257, 0)&gt;0, "Yes", "No"), "No")</f>
        <v>Yes</v>
      </c>
    </row>
    <row r="173" spans="1:8" x14ac:dyDescent="0.35">
      <c r="A173" s="21">
        <v>900228000173900</v>
      </c>
      <c r="B173" s="21">
        <v>985120015259882</v>
      </c>
      <c r="C173" s="22">
        <v>43237.612951388888</v>
      </c>
      <c r="D173" s="21">
        <v>121</v>
      </c>
      <c r="E173" s="21">
        <v>112</v>
      </c>
      <c r="F173" s="21">
        <v>9.3333333333333321</v>
      </c>
      <c r="H173" s="20" t="str">
        <f>IFERROR(IF(MATCH(A173,'2017 Male Captures'!$A$3:$A$257, 0)&gt;0, "Yes", "No"), "No")</f>
        <v>Yes</v>
      </c>
    </row>
    <row r="174" spans="1:8" x14ac:dyDescent="0.35">
      <c r="A174" s="21">
        <v>900228000173901</v>
      </c>
      <c r="B174" s="21">
        <v>4311110138</v>
      </c>
      <c r="C174" s="22">
        <v>43230.608657407407</v>
      </c>
      <c r="D174" s="21">
        <v>143</v>
      </c>
      <c r="E174" s="21">
        <v>130</v>
      </c>
      <c r="F174" s="21">
        <v>14.266666666666666</v>
      </c>
      <c r="H174" s="20" t="str">
        <f>IFERROR(IF(MATCH(A174,'2017 Male Captures'!$A$3:$A$257, 0)&gt;0, "Yes", "No"), "No")</f>
        <v>No</v>
      </c>
    </row>
    <row r="175" spans="1:8" x14ac:dyDescent="0.35">
      <c r="A175" s="21">
        <v>900228000173912</v>
      </c>
      <c r="B175" s="21">
        <v>4312765840</v>
      </c>
      <c r="C175" s="22">
        <v>43228.612164351849</v>
      </c>
      <c r="D175" s="21">
        <v>133</v>
      </c>
      <c r="E175" s="21">
        <v>122</v>
      </c>
      <c r="F175" s="21">
        <v>18.100000000000001</v>
      </c>
      <c r="H175" s="20" t="str">
        <f>IFERROR(IF(MATCH(A175,'2017 Male Captures'!$A$3:$A$257, 0)&gt;0, "Yes", "No"), "No")</f>
        <v>Yes</v>
      </c>
    </row>
    <row r="176" spans="1:8" x14ac:dyDescent="0.35">
      <c r="A176" s="21">
        <v>900228000173915</v>
      </c>
      <c r="B176" s="21" t="s">
        <v>163</v>
      </c>
      <c r="C176" s="22">
        <v>43246.905949074076</v>
      </c>
      <c r="D176" s="21">
        <v>153</v>
      </c>
      <c r="E176" s="21">
        <v>141</v>
      </c>
      <c r="F176" s="21">
        <v>24.7</v>
      </c>
      <c r="H176" s="20" t="str">
        <f>IFERROR(IF(MATCH(A176,'2017 Male Captures'!$A$3:$A$257, 0)&gt;0, "Yes", "No"), "No")</f>
        <v>Yes</v>
      </c>
    </row>
    <row r="177" spans="1:8" x14ac:dyDescent="0.35">
      <c r="A177" s="21">
        <v>900228000173927</v>
      </c>
      <c r="B177" s="21">
        <v>4864423203</v>
      </c>
      <c r="C177" s="22">
        <v>43228.118252314816</v>
      </c>
      <c r="D177" s="21">
        <v>169</v>
      </c>
      <c r="E177" s="21">
        <v>157</v>
      </c>
      <c r="F177" s="21">
        <v>31.466666666666669</v>
      </c>
      <c r="H177" s="20" t="str">
        <f>IFERROR(IF(MATCH(A177,'2017 Male Captures'!$A$3:$A$257, 0)&gt;0, "Yes", "No"), "No")</f>
        <v>Yes</v>
      </c>
    </row>
    <row r="178" spans="1:8" x14ac:dyDescent="0.35">
      <c r="A178" s="21">
        <v>900228000173935</v>
      </c>
      <c r="B178" s="21">
        <v>900118001189984</v>
      </c>
      <c r="C178" s="22">
        <v>43223.763703703706</v>
      </c>
      <c r="D178" s="21">
        <v>133</v>
      </c>
      <c r="E178" s="21">
        <v>124</v>
      </c>
      <c r="F178" s="21">
        <v>15.6</v>
      </c>
      <c r="H178" s="20" t="str">
        <f>IFERROR(IF(MATCH(A178,'2017 Male Captures'!$A$3:$A$257, 0)&gt;0, "Yes", "No"), "No")</f>
        <v>No</v>
      </c>
    </row>
    <row r="179" spans="1:8" x14ac:dyDescent="0.35">
      <c r="A179" s="21">
        <v>900228000173945</v>
      </c>
      <c r="B179" s="21" t="s">
        <v>249</v>
      </c>
      <c r="C179" s="22">
        <v>43224.429872685185</v>
      </c>
      <c r="D179" s="21">
        <v>136</v>
      </c>
      <c r="E179" s="21">
        <v>127</v>
      </c>
      <c r="F179" s="21">
        <v>17.100000000000001</v>
      </c>
      <c r="H179" s="20" t="str">
        <f>IFERROR(IF(MATCH(A179,'2017 Male Captures'!$A$3:$A$257, 0)&gt;0, "Yes", "No"), "No")</f>
        <v>No</v>
      </c>
    </row>
    <row r="180" spans="1:8" x14ac:dyDescent="0.35">
      <c r="A180" s="21">
        <v>900228000173951</v>
      </c>
      <c r="B180" s="21" t="s">
        <v>250</v>
      </c>
      <c r="C180" s="22">
        <v>43230.04787037037</v>
      </c>
      <c r="D180" s="21">
        <v>170</v>
      </c>
      <c r="E180" s="21">
        <v>160</v>
      </c>
      <c r="F180" s="21">
        <v>38.200000000000003</v>
      </c>
      <c r="H180" s="20" t="str">
        <f>IFERROR(IF(MATCH(A180,'2017 Male Captures'!$A$3:$A$257, 0)&gt;0, "Yes", "No"), "No")</f>
        <v>No</v>
      </c>
    </row>
    <row r="181" spans="1:8" x14ac:dyDescent="0.35">
      <c r="A181" s="21">
        <v>900228000173960</v>
      </c>
      <c r="B181" s="21" t="s">
        <v>251</v>
      </c>
      <c r="C181" s="22">
        <v>43228.615810185183</v>
      </c>
      <c r="D181" s="21">
        <v>134</v>
      </c>
      <c r="E181" s="21">
        <v>123</v>
      </c>
      <c r="F181" s="21">
        <v>21.2</v>
      </c>
      <c r="H181" s="20" t="str">
        <f>IFERROR(IF(MATCH(A181,'2017 Male Captures'!$A$3:$A$257, 0)&gt;0, "Yes", "No"), "No")</f>
        <v>No</v>
      </c>
    </row>
    <row r="182" spans="1:8" x14ac:dyDescent="0.35">
      <c r="A182" s="21">
        <v>900228000173967</v>
      </c>
      <c r="B182" s="21" t="s">
        <v>252</v>
      </c>
      <c r="C182" s="22">
        <v>43228.919537037036</v>
      </c>
      <c r="D182" s="21">
        <v>146</v>
      </c>
      <c r="E182" s="21">
        <v>136</v>
      </c>
      <c r="F182" s="21">
        <v>18.333333333333332</v>
      </c>
      <c r="H182" s="20" t="str">
        <f>IFERROR(IF(MATCH(A182,'2017 Male Captures'!$A$3:$A$257, 0)&gt;0, "Yes", "No"), "No")</f>
        <v>No</v>
      </c>
    </row>
    <row r="183" spans="1:8" x14ac:dyDescent="0.35">
      <c r="A183" s="21">
        <v>900228000173968</v>
      </c>
      <c r="B183" s="21" t="s">
        <v>169</v>
      </c>
      <c r="C183" s="22">
        <v>43231.4528587963</v>
      </c>
      <c r="D183" s="21">
        <v>136</v>
      </c>
      <c r="E183" s="21">
        <v>125</v>
      </c>
      <c r="F183" s="21">
        <v>18.7</v>
      </c>
      <c r="H183" s="20" t="str">
        <f>IFERROR(IF(MATCH(A183,'2017 Male Captures'!$A$3:$A$257, 0)&gt;0, "Yes", "No"), "No")</f>
        <v>Yes</v>
      </c>
    </row>
    <row r="184" spans="1:8" x14ac:dyDescent="0.35">
      <c r="A184" s="21">
        <v>900228000173977</v>
      </c>
      <c r="B184" s="21" t="s">
        <v>104</v>
      </c>
      <c r="C184" s="22">
        <v>43231.311747685184</v>
      </c>
      <c r="D184" s="21">
        <v>138</v>
      </c>
      <c r="E184" s="21">
        <v>130</v>
      </c>
      <c r="F184" s="21">
        <v>19.600000000000001</v>
      </c>
      <c r="H184" s="20" t="str">
        <f>IFERROR(IF(MATCH(A184,'2017 Male Captures'!$A$3:$A$257, 0)&gt;0, "Yes", "No"), "No")</f>
        <v>Yes</v>
      </c>
    </row>
    <row r="185" spans="1:8" x14ac:dyDescent="0.35">
      <c r="A185" s="21">
        <v>900228000173981</v>
      </c>
      <c r="B185" s="21">
        <v>900118001194174</v>
      </c>
      <c r="C185" s="22">
        <v>43229.86440972222</v>
      </c>
      <c r="D185" s="21">
        <v>130</v>
      </c>
      <c r="E185" s="21">
        <v>121</v>
      </c>
      <c r="F185" s="21">
        <v>13.9</v>
      </c>
      <c r="H185" s="20" t="str">
        <f>IFERROR(IF(MATCH(A185,'2017 Male Captures'!$A$3:$A$257, 0)&gt;0, "Yes", "No"), "No")</f>
        <v>No</v>
      </c>
    </row>
    <row r="186" spans="1:8" x14ac:dyDescent="0.35">
      <c r="A186" s="21">
        <v>900228000173983</v>
      </c>
      <c r="B186" s="21">
        <v>4230540718</v>
      </c>
      <c r="C186" s="22">
        <v>43231.242569444446</v>
      </c>
      <c r="D186" s="21">
        <v>126</v>
      </c>
      <c r="E186" s="21">
        <v>115</v>
      </c>
      <c r="F186" s="21">
        <v>14.133333333333331</v>
      </c>
      <c r="H186" s="20" t="str">
        <f>IFERROR(IF(MATCH(A186,'2017 Male Captures'!$A$3:$A$257, 0)&gt;0, "Yes", "No"), "No")</f>
        <v>No</v>
      </c>
    </row>
    <row r="187" spans="1:8" x14ac:dyDescent="0.35">
      <c r="A187" s="21">
        <v>900228000174256</v>
      </c>
      <c r="B187" s="21">
        <v>900118001194663</v>
      </c>
      <c r="C187" s="22">
        <v>43238.772719907407</v>
      </c>
      <c r="D187" s="21">
        <v>162</v>
      </c>
      <c r="E187" s="21">
        <v>152</v>
      </c>
      <c r="F187" s="21">
        <v>30.2</v>
      </c>
      <c r="H187" s="20" t="str">
        <f>IFERROR(IF(MATCH(A187,'2017 Male Captures'!$A$3:$A$257, 0)&gt;0, "Yes", "No"), "No")</f>
        <v>Yes</v>
      </c>
    </row>
    <row r="188" spans="1:8" x14ac:dyDescent="0.35">
      <c r="A188" s="21">
        <v>900228000174261</v>
      </c>
      <c r="B188" s="21">
        <v>4864747753</v>
      </c>
      <c r="C188" s="22">
        <v>43236.779305555552</v>
      </c>
      <c r="D188" s="21">
        <v>143</v>
      </c>
      <c r="E188" s="21">
        <v>133</v>
      </c>
      <c r="F188" s="21">
        <v>17.600000000000001</v>
      </c>
      <c r="H188" s="20" t="str">
        <f>IFERROR(IF(MATCH(A188,'2017 Male Captures'!$A$3:$A$257, 0)&gt;0, "Yes", "No"), "No")</f>
        <v>No</v>
      </c>
    </row>
    <row r="189" spans="1:8" x14ac:dyDescent="0.35">
      <c r="A189" s="21">
        <v>900228000174267</v>
      </c>
      <c r="B189" s="21">
        <v>900118001191753</v>
      </c>
      <c r="C189" s="22">
        <v>43230.288935185185</v>
      </c>
      <c r="D189" s="21">
        <v>159</v>
      </c>
      <c r="E189" s="21">
        <v>149</v>
      </c>
      <c r="F189" s="21">
        <v>31.533333333333331</v>
      </c>
      <c r="H189" s="20" t="str">
        <f>IFERROR(IF(MATCH(A189,'2017 Male Captures'!$A$3:$A$257, 0)&gt;0, "Yes", "No"), "No")</f>
        <v>No</v>
      </c>
    </row>
    <row r="190" spans="1:8" x14ac:dyDescent="0.35">
      <c r="A190" s="21">
        <v>900228000174268</v>
      </c>
      <c r="B190" s="21" t="s">
        <v>253</v>
      </c>
      <c r="C190" s="22">
        <v>43239.452060185184</v>
      </c>
      <c r="D190" s="21">
        <v>161</v>
      </c>
      <c r="E190" s="21">
        <v>151</v>
      </c>
      <c r="F190" s="21">
        <v>30.7</v>
      </c>
      <c r="H190" s="20" t="str">
        <f>IFERROR(IF(MATCH(A190,'2017 Male Captures'!$A$3:$A$257, 0)&gt;0, "Yes", "No"), "No")</f>
        <v>No</v>
      </c>
    </row>
    <row r="191" spans="1:8" x14ac:dyDescent="0.35">
      <c r="A191" s="21">
        <v>900228000174270</v>
      </c>
      <c r="B191" s="21">
        <v>4313227559</v>
      </c>
      <c r="C191" s="22">
        <v>43228.658564814818</v>
      </c>
      <c r="D191" s="21">
        <v>146</v>
      </c>
      <c r="E191" s="21">
        <v>139</v>
      </c>
      <c r="F191" s="21">
        <v>25.133333333333333</v>
      </c>
      <c r="H191" s="20" t="str">
        <f>IFERROR(IF(MATCH(A191,'2017 Male Captures'!$A$3:$A$257, 0)&gt;0, "Yes", "No"), "No")</f>
        <v>No</v>
      </c>
    </row>
    <row r="192" spans="1:8" x14ac:dyDescent="0.35">
      <c r="A192" s="21">
        <v>900228000174273</v>
      </c>
      <c r="B192" s="21" t="s">
        <v>254</v>
      </c>
      <c r="C192" s="22">
        <v>43227.296701388892</v>
      </c>
      <c r="D192" s="21">
        <v>185</v>
      </c>
      <c r="E192" s="21">
        <v>174</v>
      </c>
      <c r="F192" s="21">
        <v>35.5</v>
      </c>
      <c r="H192" s="20" t="str">
        <f>IFERROR(IF(MATCH(A192,'2017 Male Captures'!$A$3:$A$257, 0)&gt;0, "Yes", "No"), "No")</f>
        <v>No</v>
      </c>
    </row>
    <row r="193" spans="1:8" x14ac:dyDescent="0.35">
      <c r="A193" s="21">
        <v>900228000174274</v>
      </c>
      <c r="B193" s="21">
        <v>900118001189496</v>
      </c>
      <c r="C193" s="22">
        <v>43236.843564814815</v>
      </c>
      <c r="D193" s="21">
        <v>136</v>
      </c>
      <c r="E193" s="21">
        <v>126</v>
      </c>
      <c r="F193" s="21">
        <v>21</v>
      </c>
      <c r="H193" s="20" t="str">
        <f>IFERROR(IF(MATCH(A193,'2017 Male Captures'!$A$3:$A$257, 0)&gt;0, "Yes", "No"), "No")</f>
        <v>No</v>
      </c>
    </row>
    <row r="194" spans="1:8" x14ac:dyDescent="0.35">
      <c r="A194" s="21">
        <v>900228000174281</v>
      </c>
      <c r="B194" s="21">
        <v>900118001189393</v>
      </c>
      <c r="C194" s="22">
        <v>43239.194282407407</v>
      </c>
      <c r="D194" s="21">
        <v>151</v>
      </c>
      <c r="E194" s="21">
        <v>138</v>
      </c>
      <c r="F194" s="21">
        <v>21.9</v>
      </c>
      <c r="H194" s="20" t="str">
        <f>IFERROR(IF(MATCH(A194,'2017 Male Captures'!$A$3:$A$257, 0)&gt;0, "Yes", "No"), "No")</f>
        <v>No</v>
      </c>
    </row>
    <row r="195" spans="1:8" x14ac:dyDescent="0.35">
      <c r="A195" s="21">
        <v>900228000174985</v>
      </c>
      <c r="B195" s="21">
        <v>900118001193704</v>
      </c>
      <c r="C195" s="22">
        <v>43229.59034722222</v>
      </c>
      <c r="D195" s="21">
        <v>161</v>
      </c>
      <c r="E195" s="21">
        <v>152</v>
      </c>
      <c r="F195" s="21">
        <v>26.4</v>
      </c>
      <c r="H195" s="20" t="str">
        <f>IFERROR(IF(MATCH(A195,'2017 Male Captures'!$A$3:$A$257, 0)&gt;0, "Yes", "No"), "No")</f>
        <v>Yes</v>
      </c>
    </row>
    <row r="196" spans="1:8" x14ac:dyDescent="0.35">
      <c r="A196" s="21">
        <v>900228000174992</v>
      </c>
      <c r="B196" s="21" t="s">
        <v>255</v>
      </c>
      <c r="C196" s="22">
        <v>43231.164386574077</v>
      </c>
      <c r="D196" s="21">
        <v>175</v>
      </c>
      <c r="E196" s="21">
        <v>161</v>
      </c>
      <c r="F196" s="21">
        <v>36.5</v>
      </c>
      <c r="H196" s="20" t="str">
        <f>IFERROR(IF(MATCH(A196,'2017 Male Captures'!$A$3:$A$257, 0)&gt;0, "Yes", "No"), "No")</f>
        <v>No</v>
      </c>
    </row>
    <row r="197" spans="1:8" x14ac:dyDescent="0.35">
      <c r="A197" s="21">
        <v>900228000174994</v>
      </c>
      <c r="B197" s="21" t="s">
        <v>107</v>
      </c>
      <c r="C197" s="22">
        <v>43228.546909722223</v>
      </c>
      <c r="D197" s="21">
        <v>148</v>
      </c>
      <c r="E197" s="21">
        <v>136</v>
      </c>
      <c r="F197" s="21">
        <v>20.06666666666667</v>
      </c>
      <c r="H197" s="20" t="str">
        <f>IFERROR(IF(MATCH(A197,'2017 Male Captures'!$A$3:$A$257, 0)&gt;0, "Yes", "No"), "No")</f>
        <v>Yes</v>
      </c>
    </row>
    <row r="198" spans="1:8" x14ac:dyDescent="0.35">
      <c r="A198" s="21">
        <v>900230000006302</v>
      </c>
      <c r="B198" s="21">
        <v>4313055625</v>
      </c>
      <c r="C198" s="22">
        <v>43231.50267361111</v>
      </c>
      <c r="D198" s="21" t="s">
        <v>274</v>
      </c>
      <c r="E198" s="21" t="s">
        <v>274</v>
      </c>
      <c r="F198" s="21">
        <v>41.333333333333329</v>
      </c>
      <c r="H198" s="20" t="str">
        <f>IFERROR(IF(MATCH(A198,'2017 Male Captures'!$A$3:$A$257, 0)&gt;0, "Yes", "No"), "No")</f>
        <v>No</v>
      </c>
    </row>
    <row r="199" spans="1:8" x14ac:dyDescent="0.35">
      <c r="A199" s="21">
        <v>900230000006305</v>
      </c>
      <c r="B199" s="21" t="s">
        <v>256</v>
      </c>
      <c r="C199" s="22">
        <v>43230.613425925927</v>
      </c>
      <c r="D199" s="21">
        <v>167</v>
      </c>
      <c r="E199" s="21">
        <v>158</v>
      </c>
      <c r="F199" s="21">
        <v>35.866666666666667</v>
      </c>
      <c r="H199" s="20" t="str">
        <f>IFERROR(IF(MATCH(A199,'2017 Male Captures'!$A$3:$A$257, 0)&gt;0, "Yes", "No"), "No")</f>
        <v>No</v>
      </c>
    </row>
    <row r="200" spans="1:8" x14ac:dyDescent="0.35">
      <c r="A200" s="21">
        <v>900230000006309</v>
      </c>
      <c r="B200" s="21" t="s">
        <v>257</v>
      </c>
      <c r="C200" s="22">
        <v>43229.419386574074</v>
      </c>
      <c r="D200" s="21">
        <v>158</v>
      </c>
      <c r="E200" s="21">
        <v>145</v>
      </c>
      <c r="F200" s="21">
        <v>21.8</v>
      </c>
      <c r="H200" s="20" t="str">
        <f>IFERROR(IF(MATCH(A200,'2017 Male Captures'!$A$3:$A$257, 0)&gt;0, "Yes", "No"), "No")</f>
        <v>No</v>
      </c>
    </row>
    <row r="201" spans="1:8" x14ac:dyDescent="0.35">
      <c r="A201" s="21">
        <v>900230000006310</v>
      </c>
      <c r="B201" s="21">
        <v>985120015245116</v>
      </c>
      <c r="C201" s="22">
        <v>43238.36037037037</v>
      </c>
      <c r="D201" s="21">
        <v>175</v>
      </c>
      <c r="E201" s="21">
        <v>163</v>
      </c>
      <c r="F201" s="21">
        <v>34.06666666666667</v>
      </c>
      <c r="H201" s="20" t="str">
        <f>IFERROR(IF(MATCH(A201,'2017 Male Captures'!$A$3:$A$257, 0)&gt;0, "Yes", "No"), "No")</f>
        <v>No</v>
      </c>
    </row>
    <row r="202" spans="1:8" x14ac:dyDescent="0.35">
      <c r="A202" s="21">
        <v>900230000006328</v>
      </c>
      <c r="B202" s="21" t="s">
        <v>258</v>
      </c>
      <c r="C202" s="22">
        <v>43229.883958333332</v>
      </c>
      <c r="D202" s="21">
        <v>162</v>
      </c>
      <c r="E202" s="21">
        <v>149</v>
      </c>
      <c r="F202" s="21">
        <v>27.133333333333333</v>
      </c>
      <c r="H202" s="20" t="str">
        <f>IFERROR(IF(MATCH(A202,'2017 Male Captures'!$A$3:$A$257, 0)&gt;0, "Yes", "No"), "No")</f>
        <v>No</v>
      </c>
    </row>
    <row r="203" spans="1:8" x14ac:dyDescent="0.35">
      <c r="A203" s="21">
        <v>900230000006339</v>
      </c>
      <c r="B203" s="21" t="s">
        <v>108</v>
      </c>
      <c r="C203" s="22">
        <v>43226.114282407405</v>
      </c>
      <c r="D203" s="21">
        <v>141</v>
      </c>
      <c r="E203" s="21">
        <v>133</v>
      </c>
      <c r="F203" s="21">
        <v>21.4</v>
      </c>
      <c r="H203" s="20" t="str">
        <f>IFERROR(IF(MATCH(A203,'2017 Male Captures'!$A$3:$A$257, 0)&gt;0, "Yes", "No"), "No")</f>
        <v>Yes</v>
      </c>
    </row>
    <row r="204" spans="1:8" x14ac:dyDescent="0.35">
      <c r="A204" s="21">
        <v>900230000006342</v>
      </c>
      <c r="B204" s="21">
        <v>985120016322355</v>
      </c>
      <c r="C204" s="22">
        <v>43224.491539351853</v>
      </c>
      <c r="D204" s="21">
        <v>144</v>
      </c>
      <c r="E204" s="21">
        <v>131</v>
      </c>
      <c r="F204" s="21">
        <v>19.933333333333334</v>
      </c>
      <c r="H204" s="20" t="str">
        <f>IFERROR(IF(MATCH(A204,'2017 Male Captures'!$A$3:$A$257, 0)&gt;0, "Yes", "No"), "No")</f>
        <v>No</v>
      </c>
    </row>
    <row r="205" spans="1:8" x14ac:dyDescent="0.35">
      <c r="A205" s="21">
        <v>900230000006349</v>
      </c>
      <c r="B205" s="21" t="s">
        <v>137</v>
      </c>
      <c r="C205" s="22">
        <v>43240.009386574071</v>
      </c>
      <c r="D205" s="21">
        <v>132</v>
      </c>
      <c r="E205" s="21">
        <v>126</v>
      </c>
      <c r="F205" s="21">
        <v>15.266666666666667</v>
      </c>
      <c r="H205" s="20" t="str">
        <f>IFERROR(IF(MATCH(A205,'2017 Male Captures'!$A$3:$A$257, 0)&gt;0, "Yes", "No"), "No")</f>
        <v>Yes</v>
      </c>
    </row>
    <row r="206" spans="1:8" x14ac:dyDescent="0.35">
      <c r="A206" s="21">
        <v>900230000006350</v>
      </c>
      <c r="B206" s="21" t="s">
        <v>259</v>
      </c>
      <c r="C206" s="22">
        <v>43236.612824074073</v>
      </c>
      <c r="D206" s="21">
        <v>156</v>
      </c>
      <c r="E206" s="21">
        <v>143</v>
      </c>
      <c r="F206" s="21">
        <v>21.933333333333334</v>
      </c>
      <c r="H206" s="20" t="str">
        <f>IFERROR(IF(MATCH(A206,'2017 Male Captures'!$A$3:$A$257, 0)&gt;0, "Yes", "No"), "No")</f>
        <v>No</v>
      </c>
    </row>
    <row r="207" spans="1:8" x14ac:dyDescent="0.35">
      <c r="A207" s="21">
        <v>900230000006352</v>
      </c>
      <c r="B207" s="21" t="s">
        <v>260</v>
      </c>
      <c r="C207" s="22">
        <v>43236.811956018515</v>
      </c>
      <c r="D207" s="21">
        <v>131</v>
      </c>
      <c r="E207" s="21">
        <v>120</v>
      </c>
      <c r="F207" s="21">
        <v>12.200000000000001</v>
      </c>
      <c r="H207" s="20" t="str">
        <f>IFERROR(IF(MATCH(A207,'2017 Male Captures'!$A$3:$A$257, 0)&gt;0, "Yes", "No"), "No")</f>
        <v>No</v>
      </c>
    </row>
    <row r="208" spans="1:8" x14ac:dyDescent="0.35">
      <c r="A208" s="21">
        <v>900230000006356</v>
      </c>
      <c r="B208" s="21">
        <v>4230380038</v>
      </c>
      <c r="C208" s="22">
        <v>43239.550243055557</v>
      </c>
      <c r="D208" s="21">
        <v>155</v>
      </c>
      <c r="E208" s="21">
        <v>143</v>
      </c>
      <c r="F208" s="21">
        <v>20.9</v>
      </c>
      <c r="H208" s="20" t="str">
        <f>IFERROR(IF(MATCH(A208,'2017 Male Captures'!$A$3:$A$257, 0)&gt;0, "Yes", "No"), "No")</f>
        <v>No</v>
      </c>
    </row>
    <row r="209" spans="1:8" x14ac:dyDescent="0.35">
      <c r="A209" s="21">
        <v>900230000006363</v>
      </c>
      <c r="B209" s="21" t="s">
        <v>261</v>
      </c>
      <c r="C209" s="22">
        <v>43229.854675925926</v>
      </c>
      <c r="D209" s="21">
        <v>145</v>
      </c>
      <c r="E209" s="21">
        <v>136</v>
      </c>
      <c r="F209" s="21">
        <v>18.133333333333333</v>
      </c>
      <c r="H209" s="20" t="str">
        <f>IFERROR(IF(MATCH(A209,'2017 Male Captures'!$A$3:$A$257, 0)&gt;0, "Yes", "No"), "No")</f>
        <v>No</v>
      </c>
    </row>
    <row r="210" spans="1:8" x14ac:dyDescent="0.35">
      <c r="A210" s="21">
        <v>900230000006365</v>
      </c>
      <c r="B210" s="21" t="s">
        <v>262</v>
      </c>
      <c r="C210" s="22">
        <v>43235.529803240737</v>
      </c>
      <c r="D210" s="21">
        <v>155</v>
      </c>
      <c r="E210" s="21">
        <v>146</v>
      </c>
      <c r="F210" s="21">
        <v>27.866666666666667</v>
      </c>
      <c r="H210" s="20" t="str">
        <f>IFERROR(IF(MATCH(A210,'2017 Male Captures'!$A$3:$A$257, 0)&gt;0, "Yes", "No"), "No")</f>
        <v>No</v>
      </c>
    </row>
    <row r="211" spans="1:8" x14ac:dyDescent="0.35">
      <c r="A211" s="21">
        <v>900230000006366</v>
      </c>
      <c r="B211" s="21" t="s">
        <v>263</v>
      </c>
      <c r="C211" s="22">
        <v>43229.541516203702</v>
      </c>
      <c r="D211" s="21">
        <v>141</v>
      </c>
      <c r="E211" s="21">
        <v>130</v>
      </c>
      <c r="F211" s="21">
        <v>18</v>
      </c>
      <c r="H211" s="20" t="str">
        <f>IFERROR(IF(MATCH(A211,'2017 Male Captures'!$A$3:$A$257, 0)&gt;0, "Yes", "No"), "No")</f>
        <v>No</v>
      </c>
    </row>
    <row r="212" spans="1:8" x14ac:dyDescent="0.35">
      <c r="A212" s="21">
        <v>900230000006367</v>
      </c>
      <c r="B212" s="21" t="s">
        <v>110</v>
      </c>
      <c r="C212" s="22">
        <v>43225.831192129626</v>
      </c>
      <c r="D212" s="21" t="s">
        <v>274</v>
      </c>
      <c r="E212" s="21" t="s">
        <v>274</v>
      </c>
      <c r="F212" s="21">
        <v>23.93333333333333</v>
      </c>
      <c r="H212" s="20" t="str">
        <f>IFERROR(IF(MATCH(A212,'2017 Male Captures'!$A$3:$A$257, 0)&gt;0, "Yes", "No"), "No")</f>
        <v>Yes</v>
      </c>
    </row>
    <row r="213" spans="1:8" x14ac:dyDescent="0.35">
      <c r="A213" s="21">
        <v>900230000037207</v>
      </c>
      <c r="B213" s="21">
        <v>985170002018715</v>
      </c>
      <c r="C213" s="22">
        <v>43242.930995370371</v>
      </c>
      <c r="D213" s="21">
        <v>118</v>
      </c>
      <c r="E213" s="21">
        <v>107</v>
      </c>
      <c r="F213" s="21">
        <v>9.7333333333333343</v>
      </c>
      <c r="H213" s="20" t="str">
        <f>IFERROR(IF(MATCH(A213,'2017 Male Captures'!$A$3:$A$257, 0)&gt;0, "Yes", "No"), "No")</f>
        <v>No</v>
      </c>
    </row>
    <row r="214" spans="1:8" x14ac:dyDescent="0.35">
      <c r="A214" s="21">
        <v>900230000037208</v>
      </c>
      <c r="B214" s="21">
        <v>98517000180969</v>
      </c>
      <c r="C214" s="22">
        <v>43244.235625000001</v>
      </c>
      <c r="D214" s="21">
        <v>144</v>
      </c>
      <c r="E214" s="21">
        <v>133</v>
      </c>
      <c r="F214" s="21">
        <v>17.06666666666667</v>
      </c>
      <c r="H214" s="20" t="str">
        <f>IFERROR(IF(MATCH(A214,'2017 Male Captures'!$A$3:$A$257, 0)&gt;0, "Yes", "No"), "No")</f>
        <v>No</v>
      </c>
    </row>
    <row r="215" spans="1:8" x14ac:dyDescent="0.35">
      <c r="A215" s="21">
        <v>900230000037214</v>
      </c>
      <c r="B215" s="21">
        <v>985170001953246</v>
      </c>
      <c r="C215" s="22">
        <v>43242.874351851853</v>
      </c>
      <c r="D215" s="21">
        <v>119</v>
      </c>
      <c r="E215" s="21">
        <v>108</v>
      </c>
      <c r="F215" s="21">
        <v>11.466666666666667</v>
      </c>
      <c r="H215" s="20" t="str">
        <f>IFERROR(IF(MATCH(A215,'2017 Male Captures'!$A$3:$A$257, 0)&gt;0, "Yes", "No"), "No")</f>
        <v>No</v>
      </c>
    </row>
    <row r="216" spans="1:8" x14ac:dyDescent="0.35">
      <c r="A216" s="21">
        <v>900230000037221</v>
      </c>
      <c r="B216" s="21">
        <v>985170002019592</v>
      </c>
      <c r="C216" s="22">
        <v>43244.124479166669</v>
      </c>
      <c r="D216" s="21">
        <v>120</v>
      </c>
      <c r="E216" s="21">
        <v>106</v>
      </c>
      <c r="F216" s="21">
        <v>9.6666666666666661</v>
      </c>
      <c r="H216" s="20" t="str">
        <f>IFERROR(IF(MATCH(A216,'2017 Male Captures'!$A$3:$A$257, 0)&gt;0, "Yes", "No"), "No")</f>
        <v>No</v>
      </c>
    </row>
    <row r="217" spans="1:8" x14ac:dyDescent="0.35">
      <c r="A217" s="21">
        <v>900230000037222</v>
      </c>
      <c r="B217" s="21">
        <v>4311091567</v>
      </c>
      <c r="C217" s="22">
        <v>43243.064652777779</v>
      </c>
      <c r="D217" s="21">
        <v>163</v>
      </c>
      <c r="E217" s="21">
        <v>151</v>
      </c>
      <c r="F217" s="21">
        <v>35.533333333333331</v>
      </c>
      <c r="H217" s="20" t="str">
        <f>IFERROR(IF(MATCH(A217,'2017 Male Captures'!$A$3:$A$257, 0)&gt;0, "Yes", "No"), "No")</f>
        <v>No</v>
      </c>
    </row>
    <row r="218" spans="1:8" x14ac:dyDescent="0.35">
      <c r="A218" s="21">
        <v>900230000037224</v>
      </c>
      <c r="B218" s="21">
        <v>985170001958181</v>
      </c>
      <c r="C218" s="22">
        <v>43244.943807870368</v>
      </c>
      <c r="D218" s="21" t="s">
        <v>274</v>
      </c>
      <c r="E218" s="21" t="s">
        <v>274</v>
      </c>
      <c r="F218" s="21">
        <v>16.466666666666665</v>
      </c>
      <c r="H218" s="20" t="str">
        <f>IFERROR(IF(MATCH(A218,'2017 Male Captures'!$A$3:$A$257, 0)&gt;0, "Yes", "No"), "No")</f>
        <v>No</v>
      </c>
    </row>
    <row r="219" spans="1:8" x14ac:dyDescent="0.35">
      <c r="A219" s="21">
        <v>900230000037228</v>
      </c>
      <c r="B219" s="21" t="s">
        <v>264</v>
      </c>
      <c r="C219" s="22">
        <v>43238.002650462964</v>
      </c>
      <c r="D219" s="21" t="s">
        <v>274</v>
      </c>
      <c r="E219" s="21" t="s">
        <v>274</v>
      </c>
      <c r="F219" s="21">
        <v>20.599999999999998</v>
      </c>
      <c r="H219" s="20" t="str">
        <f>IFERROR(IF(MATCH(A219,'2017 Male Captures'!$A$3:$A$257, 0)&gt;0, "Yes", "No"), "No")</f>
        <v>No</v>
      </c>
    </row>
    <row r="220" spans="1:8" x14ac:dyDescent="0.35">
      <c r="A220" s="21">
        <v>900230000037231</v>
      </c>
      <c r="B220" s="21">
        <v>4313023537</v>
      </c>
      <c r="C220" s="22">
        <v>43242.434247685182</v>
      </c>
      <c r="D220" s="21">
        <v>164</v>
      </c>
      <c r="E220" s="21">
        <v>150</v>
      </c>
      <c r="F220" s="21">
        <v>34.733333333333334</v>
      </c>
      <c r="H220" s="20" t="str">
        <f>IFERROR(IF(MATCH(A220,'2017 Male Captures'!$A$3:$A$257, 0)&gt;0, "Yes", "No"), "No")</f>
        <v>No</v>
      </c>
    </row>
    <row r="221" spans="1:8" x14ac:dyDescent="0.35">
      <c r="A221" s="21">
        <v>900230000037233</v>
      </c>
      <c r="B221" s="21" t="s">
        <v>265</v>
      </c>
      <c r="C221" s="22">
        <v>43237.05265046296</v>
      </c>
      <c r="D221" s="21">
        <v>138</v>
      </c>
      <c r="E221" s="21">
        <v>128</v>
      </c>
      <c r="F221" s="21">
        <v>18.333333333333332</v>
      </c>
      <c r="H221" s="20" t="str">
        <f>IFERROR(IF(MATCH(A221,'2017 Male Captures'!$A$3:$A$257, 0)&gt;0, "Yes", "No"), "No")</f>
        <v>No</v>
      </c>
    </row>
    <row r="222" spans="1:8" x14ac:dyDescent="0.35">
      <c r="A222" s="21">
        <v>900230000037235</v>
      </c>
      <c r="B222" s="21">
        <v>985170002019122</v>
      </c>
      <c r="C222" s="22">
        <v>43245.182766203703</v>
      </c>
      <c r="D222" s="21">
        <v>135</v>
      </c>
      <c r="E222" s="21">
        <v>122</v>
      </c>
      <c r="F222" s="21">
        <v>17.133333333333333</v>
      </c>
      <c r="H222" s="20" t="str">
        <f>IFERROR(IF(MATCH(A222,'2017 Male Captures'!$A$3:$A$257, 0)&gt;0, "Yes", "No"), "No")</f>
        <v>No</v>
      </c>
    </row>
    <row r="223" spans="1:8" x14ac:dyDescent="0.35">
      <c r="A223" s="21">
        <v>900230000037237</v>
      </c>
      <c r="B223" s="21">
        <v>985170001751252</v>
      </c>
      <c r="C223" s="22">
        <v>43232.9375</v>
      </c>
      <c r="D223" s="21">
        <v>140</v>
      </c>
      <c r="E223" s="21">
        <v>130</v>
      </c>
      <c r="F223" s="21">
        <v>14.466666666666665</v>
      </c>
      <c r="H223" s="20" t="str">
        <f>IFERROR(IF(MATCH(A223,'2017 Male Captures'!$A$3:$A$257, 0)&gt;0, "Yes", "No"), "No")</f>
        <v>No</v>
      </c>
    </row>
    <row r="224" spans="1:8" x14ac:dyDescent="0.35">
      <c r="A224" s="21">
        <v>900230000037246</v>
      </c>
      <c r="B224" s="21">
        <v>985170001946947</v>
      </c>
      <c r="C224" s="22">
        <v>43239.258761574078</v>
      </c>
      <c r="D224" s="21">
        <v>118</v>
      </c>
      <c r="E224" s="21">
        <v>109</v>
      </c>
      <c r="F224" s="21">
        <v>9.0666666666666664</v>
      </c>
      <c r="H224" s="20" t="str">
        <f>IFERROR(IF(MATCH(A224,'2017 Male Captures'!$A$3:$A$257, 0)&gt;0, "Yes", "No"), "No")</f>
        <v>No</v>
      </c>
    </row>
    <row r="225" spans="1:8" x14ac:dyDescent="0.35">
      <c r="A225" s="21">
        <v>900230000037251</v>
      </c>
      <c r="B225" s="21">
        <v>985121024797095</v>
      </c>
      <c r="C225" s="22">
        <v>43229.349814814814</v>
      </c>
      <c r="D225" s="21">
        <v>131</v>
      </c>
      <c r="E225" s="21">
        <v>118</v>
      </c>
      <c r="F225" s="21">
        <v>12.133333333333333</v>
      </c>
      <c r="H225" s="20" t="str">
        <f>IFERROR(IF(MATCH(A225,'2017 Male Captures'!$A$3:$A$257, 0)&gt;0, "Yes", "No"), "No")</f>
        <v>No</v>
      </c>
    </row>
    <row r="226" spans="1:8" x14ac:dyDescent="0.35">
      <c r="A226" s="21">
        <v>900230000037258</v>
      </c>
      <c r="B226" s="21">
        <v>985170001822511</v>
      </c>
      <c r="C226" s="22">
        <v>43231.255960648145</v>
      </c>
      <c r="D226" s="21">
        <v>140</v>
      </c>
      <c r="E226" s="21">
        <v>128</v>
      </c>
      <c r="F226" s="21">
        <v>17.733333333333334</v>
      </c>
      <c r="H226" s="20" t="str">
        <f>IFERROR(IF(MATCH(A226,'2017 Male Captures'!$A$3:$A$257, 0)&gt;0, "Yes", "No"), "No")</f>
        <v>No</v>
      </c>
    </row>
    <row r="227" spans="1:8" x14ac:dyDescent="0.35">
      <c r="A227" s="21">
        <v>900230000037268</v>
      </c>
      <c r="B227" s="21">
        <v>985170001931822</v>
      </c>
      <c r="C227" s="22">
        <v>43232.957951388889</v>
      </c>
      <c r="D227" s="21">
        <v>145</v>
      </c>
      <c r="E227" s="21">
        <v>132</v>
      </c>
      <c r="F227" s="21">
        <v>18.033333333333335</v>
      </c>
      <c r="H227" s="20" t="str">
        <f>IFERROR(IF(MATCH(A227,'2017 Male Captures'!$A$3:$A$257, 0)&gt;0, "Yes", "No"), "No")</f>
        <v>No</v>
      </c>
    </row>
    <row r="228" spans="1:8" x14ac:dyDescent="0.35">
      <c r="A228" s="21">
        <v>900230000037269</v>
      </c>
      <c r="B228" s="21">
        <v>900118001189280</v>
      </c>
      <c r="C228" s="22">
        <v>43236.976493055554</v>
      </c>
      <c r="D228" s="21">
        <v>119</v>
      </c>
      <c r="E228" s="21">
        <v>117</v>
      </c>
      <c r="F228" s="21">
        <v>11.4</v>
      </c>
      <c r="H228" s="20" t="str">
        <f>IFERROR(IF(MATCH(A228,'2017 Male Captures'!$A$3:$A$257, 0)&gt;0, "Yes", "No"), "No")</f>
        <v>No</v>
      </c>
    </row>
    <row r="229" spans="1:8" x14ac:dyDescent="0.35">
      <c r="A229" s="21">
        <v>900230000037274</v>
      </c>
      <c r="B229" s="21" t="s">
        <v>266</v>
      </c>
      <c r="C229" s="22">
        <v>43239.871620370373</v>
      </c>
      <c r="D229" s="21">
        <v>129</v>
      </c>
      <c r="E229" s="21">
        <v>120</v>
      </c>
      <c r="F229" s="21">
        <v>13.733333333333333</v>
      </c>
      <c r="H229" s="20" t="str">
        <f>IFERROR(IF(MATCH(A229,'2017 Male Captures'!$A$3:$A$257, 0)&gt;0, "Yes", "No"), "No")</f>
        <v>No</v>
      </c>
    </row>
    <row r="230" spans="1:8" x14ac:dyDescent="0.35">
      <c r="A230" s="21">
        <v>900230000037278</v>
      </c>
      <c r="B230" s="21" t="s">
        <v>267</v>
      </c>
      <c r="C230" s="22">
        <v>43230.957129629627</v>
      </c>
      <c r="D230" s="21">
        <v>128</v>
      </c>
      <c r="E230" s="21">
        <v>117</v>
      </c>
      <c r="F230" s="21">
        <v>14.266666666666666</v>
      </c>
      <c r="H230" s="20" t="str">
        <f>IFERROR(IF(MATCH(A230,'2017 Male Captures'!$A$3:$A$257, 0)&gt;0, "Yes", "No"), "No")</f>
        <v>No</v>
      </c>
    </row>
    <row r="231" spans="1:8" x14ac:dyDescent="0.35">
      <c r="A231" s="21">
        <v>900230000037282</v>
      </c>
      <c r="B231" s="21" t="s">
        <v>268</v>
      </c>
      <c r="C231" s="22">
        <v>43242.986597222225</v>
      </c>
      <c r="D231" s="21">
        <v>125</v>
      </c>
      <c r="E231" s="21">
        <v>115</v>
      </c>
      <c r="F231" s="21">
        <v>15.333333333333334</v>
      </c>
      <c r="H231" s="20" t="str">
        <f>IFERROR(IF(MATCH(A231,'2017 Male Captures'!$A$3:$A$257, 0)&gt;0, "Yes", "No"), "No")</f>
        <v>No</v>
      </c>
    </row>
    <row r="232" spans="1:8" x14ac:dyDescent="0.35">
      <c r="A232" s="21">
        <v>900230000037286</v>
      </c>
      <c r="B232" s="21">
        <v>985170001852651</v>
      </c>
      <c r="C232" s="22">
        <v>43229.571400462963</v>
      </c>
      <c r="D232" s="21">
        <v>125</v>
      </c>
      <c r="E232" s="21">
        <v>113</v>
      </c>
      <c r="F232" s="21">
        <v>8.7333333333333343</v>
      </c>
      <c r="H232" s="20" t="str">
        <f>IFERROR(IF(MATCH(A232,'2017 Male Captures'!$A$3:$A$257, 0)&gt;0, "Yes", "No"), "No")</f>
        <v>No</v>
      </c>
    </row>
    <row r="233" spans="1:8" x14ac:dyDescent="0.35">
      <c r="A233" s="21">
        <v>900230000037287</v>
      </c>
      <c r="B233" s="21" t="s">
        <v>269</v>
      </c>
      <c r="C233" s="22">
        <v>43231.180972222224</v>
      </c>
      <c r="D233" s="21">
        <v>132</v>
      </c>
      <c r="E233" s="21">
        <v>122</v>
      </c>
      <c r="F233" s="21">
        <v>11.933333333333334</v>
      </c>
      <c r="H233" s="20" t="str">
        <f>IFERROR(IF(MATCH(A233,'2017 Male Captures'!$A$3:$A$257, 0)&gt;0, "Yes", "No"), "No")</f>
        <v>No</v>
      </c>
    </row>
    <row r="234" spans="1:8" x14ac:dyDescent="0.35">
      <c r="A234" s="21">
        <v>900230000037288</v>
      </c>
      <c r="B234" s="21">
        <v>985170001756412</v>
      </c>
      <c r="C234" s="22">
        <v>43242.740925925929</v>
      </c>
      <c r="D234" s="21">
        <v>131</v>
      </c>
      <c r="E234" s="21">
        <v>119</v>
      </c>
      <c r="F234" s="21">
        <v>11.933333333333332</v>
      </c>
      <c r="H234" s="20" t="str">
        <f>IFERROR(IF(MATCH(A234,'2017 Male Captures'!$A$3:$A$257, 0)&gt;0, "Yes", "No"), "No")</f>
        <v>No</v>
      </c>
    </row>
    <row r="235" spans="1:8" x14ac:dyDescent="0.35">
      <c r="A235" s="21">
        <v>900230000037289</v>
      </c>
      <c r="B235" s="21">
        <v>985170002017708</v>
      </c>
      <c r="C235" s="22">
        <v>43233.093645833331</v>
      </c>
      <c r="D235" s="21" t="s">
        <v>274</v>
      </c>
      <c r="E235" s="21" t="s">
        <v>274</v>
      </c>
      <c r="F235" s="21">
        <v>18</v>
      </c>
      <c r="H235" s="20" t="str">
        <f>IFERROR(IF(MATCH(A235,'2017 Male Captures'!$A$3:$A$257, 0)&gt;0, "Yes", "No"), "No")</f>
        <v>No</v>
      </c>
    </row>
    <row r="236" spans="1:8" x14ac:dyDescent="0.35">
      <c r="A236" s="21">
        <v>900230000037290</v>
      </c>
      <c r="B236" s="21">
        <v>985120015252893</v>
      </c>
      <c r="C236" s="22">
        <v>43243.009965277779</v>
      </c>
      <c r="D236" s="21">
        <v>139</v>
      </c>
      <c r="E236" s="21">
        <v>127</v>
      </c>
      <c r="F236" s="21">
        <v>15.933333333333334</v>
      </c>
      <c r="H236" s="20" t="str">
        <f>IFERROR(IF(MATCH(A236,'2017 Male Captures'!$A$3:$A$257, 0)&gt;0, "Yes", "No"), "No")</f>
        <v>No</v>
      </c>
    </row>
    <row r="237" spans="1:8" x14ac:dyDescent="0.35">
      <c r="A237" s="21">
        <v>900230000037291</v>
      </c>
      <c r="B237" s="21" t="s">
        <v>4</v>
      </c>
      <c r="C237" s="22">
        <v>43232.715555555558</v>
      </c>
      <c r="D237" s="21">
        <v>149</v>
      </c>
      <c r="E237" s="21">
        <v>137</v>
      </c>
      <c r="F237" s="21">
        <v>19.666666666666664</v>
      </c>
      <c r="H237" s="20" t="str">
        <f>IFERROR(IF(MATCH(A237,'2017 Male Captures'!$A$3:$A$257, 0)&gt;0, "Yes", "No"), "No")</f>
        <v>No</v>
      </c>
    </row>
    <row r="238" spans="1:8" x14ac:dyDescent="0.35">
      <c r="A238" s="21">
        <v>900230000037292</v>
      </c>
      <c r="B238" s="21" t="s">
        <v>270</v>
      </c>
      <c r="C238" s="22">
        <v>43247.855138888888</v>
      </c>
      <c r="D238" s="21">
        <v>143</v>
      </c>
      <c r="E238" s="21">
        <v>129</v>
      </c>
      <c r="F238" s="21">
        <v>17.200000000000003</v>
      </c>
      <c r="H238" s="20" t="str">
        <f>IFERROR(IF(MATCH(A238,'2017 Male Captures'!$A$3:$A$257, 0)&gt;0, "Yes", "No"), "No")</f>
        <v>No</v>
      </c>
    </row>
    <row r="239" spans="1:8" x14ac:dyDescent="0.35">
      <c r="A239" s="21">
        <v>900230000037294</v>
      </c>
      <c r="B239" s="21">
        <v>985170001857130</v>
      </c>
      <c r="C239" s="22">
        <v>43232.081122685187</v>
      </c>
      <c r="D239" s="21" t="s">
        <v>274</v>
      </c>
      <c r="E239" s="21" t="s">
        <v>274</v>
      </c>
      <c r="F239" s="21">
        <v>15.666666666666664</v>
      </c>
      <c r="H239" s="20" t="str">
        <f>IFERROR(IF(MATCH(A239,'2017 Male Captures'!$A$3:$A$257, 0)&gt;0, "Yes", "No"), "No")</f>
        <v>No</v>
      </c>
    </row>
    <row r="240" spans="1:8" x14ac:dyDescent="0.35">
      <c r="A240" s="21">
        <v>900230000037299</v>
      </c>
      <c r="B240" s="21">
        <v>985170001972248</v>
      </c>
      <c r="C240" s="22">
        <v>43237.006018518521</v>
      </c>
      <c r="D240" s="21">
        <v>136</v>
      </c>
      <c r="E240" s="21">
        <v>123</v>
      </c>
      <c r="F240" s="21">
        <v>14.133333333333333</v>
      </c>
      <c r="H240" s="20" t="str">
        <f>IFERROR(IF(MATCH(A240,'2017 Male Captures'!$A$3:$A$257, 0)&gt;0, "Yes", "No"), "No")</f>
        <v>No</v>
      </c>
    </row>
    <row r="241" spans="1:8" x14ac:dyDescent="0.35">
      <c r="A241" s="21">
        <v>900230000037300</v>
      </c>
      <c r="B241" s="21" t="s">
        <v>271</v>
      </c>
      <c r="C241" s="22">
        <v>43237.873981481483</v>
      </c>
      <c r="D241" s="21" t="s">
        <v>274</v>
      </c>
      <c r="E241" s="21" t="s">
        <v>274</v>
      </c>
      <c r="F241" s="21">
        <v>17</v>
      </c>
      <c r="H241" s="20" t="str">
        <f>IFERROR(IF(MATCH(A241,'2017 Male Captures'!$A$3:$A$257, 0)&gt;0, "Yes", "No"), "No")</f>
        <v>No</v>
      </c>
    </row>
    <row r="242" spans="1:8" x14ac:dyDescent="0.35">
      <c r="A242" s="21">
        <v>900230000037302</v>
      </c>
      <c r="B242" s="21">
        <v>985170001842141</v>
      </c>
      <c r="C242" s="22">
        <v>43242.995972222219</v>
      </c>
      <c r="D242" s="21">
        <v>133</v>
      </c>
      <c r="E242" s="21">
        <v>125</v>
      </c>
      <c r="F242" s="21">
        <v>11.333333333333332</v>
      </c>
      <c r="H242" s="20" t="str">
        <f>IFERROR(IF(MATCH(A242,'2017 Male Captures'!$A$3:$A$257, 0)&gt;0, "Yes", "No"), "No")</f>
        <v>No</v>
      </c>
    </row>
    <row r="243" spans="1:8" x14ac:dyDescent="0.35">
      <c r="A243" s="21">
        <v>900230000037303</v>
      </c>
      <c r="B243" s="21" t="s">
        <v>272</v>
      </c>
      <c r="C243" s="22">
        <v>43237.193622685183</v>
      </c>
      <c r="D243" s="21">
        <v>136</v>
      </c>
      <c r="E243" s="21">
        <v>125</v>
      </c>
      <c r="F243" s="21">
        <v>16.866666666666667</v>
      </c>
      <c r="H243" s="20" t="str">
        <f>IFERROR(IF(MATCH(A243,'2017 Male Captures'!$A$3:$A$257, 0)&gt;0, "Yes", "No"), "No")</f>
        <v>No</v>
      </c>
    </row>
    <row r="244" spans="1:8" x14ac:dyDescent="0.35">
      <c r="A244" s="21">
        <v>900230000037308</v>
      </c>
      <c r="B244" s="21">
        <v>985170001837664</v>
      </c>
      <c r="C244" s="22">
        <v>43238.225532407407</v>
      </c>
      <c r="D244" s="21">
        <v>123</v>
      </c>
      <c r="E244" s="21">
        <v>115</v>
      </c>
      <c r="F244" s="21">
        <v>13.133333333333333</v>
      </c>
      <c r="H244" s="20" t="str">
        <f>IFERROR(IF(MATCH(A244,'2017 Male Captures'!$A$3:$A$257, 0)&gt;0, "Yes", "No"), "No")</f>
        <v>No</v>
      </c>
    </row>
    <row r="245" spans="1:8" x14ac:dyDescent="0.35">
      <c r="A245" s="21">
        <v>900230000037312</v>
      </c>
      <c r="B245" s="21" t="s">
        <v>273</v>
      </c>
      <c r="C245" s="22">
        <v>43230.476909722223</v>
      </c>
      <c r="D245" s="21">
        <v>150</v>
      </c>
      <c r="E245" s="21">
        <v>139</v>
      </c>
      <c r="F245" s="21">
        <v>19.399999999999999</v>
      </c>
      <c r="H245" s="20" t="str">
        <f>IFERROR(IF(MATCH(A245,'2017 Male Captures'!$A$3:$A$257, 0)&gt;0, "Yes", "No"), "No")</f>
        <v>No</v>
      </c>
    </row>
    <row r="246" spans="1:8" x14ac:dyDescent="0.35">
      <c r="A246" s="21">
        <v>900230000037314</v>
      </c>
      <c r="B246" s="21">
        <v>985170001937388</v>
      </c>
      <c r="C246" s="22">
        <v>43234.916331018518</v>
      </c>
      <c r="D246" s="21">
        <v>163</v>
      </c>
      <c r="E246" s="21">
        <v>150</v>
      </c>
      <c r="F246" s="21">
        <v>29.6</v>
      </c>
      <c r="H246" s="20" t="str">
        <f>IFERROR(IF(MATCH(A246,'2017 Male Captures'!$A$3:$A$257, 0)&gt;0, "Yes", "No"), "No")</f>
        <v>No</v>
      </c>
    </row>
    <row r="247" spans="1:8" x14ac:dyDescent="0.35">
      <c r="A247" s="21">
        <v>900230000037318</v>
      </c>
      <c r="B247" s="21">
        <v>4312723915</v>
      </c>
      <c r="C247" s="22">
        <v>43236.459513888891</v>
      </c>
      <c r="D247" s="21">
        <v>129</v>
      </c>
      <c r="E247" s="21">
        <v>119</v>
      </c>
      <c r="F247" s="21">
        <v>15</v>
      </c>
      <c r="H247" s="20" t="str">
        <f>IFERROR(IF(MATCH(A247,'2017 Male Captures'!$A$3:$A$257, 0)&gt;0, "Yes", "No"), "No")</f>
        <v>Yes</v>
      </c>
    </row>
    <row r="248" spans="1:8" x14ac:dyDescent="0.35">
      <c r="A248" s="21">
        <v>900230000037328</v>
      </c>
      <c r="B248" s="21">
        <v>4313041252</v>
      </c>
      <c r="C248" s="22">
        <v>43231.373680555553</v>
      </c>
      <c r="D248" s="21">
        <v>145</v>
      </c>
      <c r="E248" s="21">
        <v>135</v>
      </c>
      <c r="F248" s="21">
        <v>21.4</v>
      </c>
      <c r="H248" s="20" t="str">
        <f>IFERROR(IF(MATCH(A248,'2017 Male Captures'!$A$3:$A$257, 0)&gt;0, "Yes", "No"), "No")</f>
        <v>No</v>
      </c>
    </row>
    <row r="249" spans="1:8" x14ac:dyDescent="0.35">
      <c r="A249" s="21">
        <v>900230000037360</v>
      </c>
      <c r="B249" s="21">
        <v>900164000358586</v>
      </c>
      <c r="C249" s="22">
        <v>43228.501018518517</v>
      </c>
      <c r="D249" s="21">
        <v>128</v>
      </c>
      <c r="E249" s="21">
        <v>115</v>
      </c>
      <c r="F249" s="21">
        <v>14.5</v>
      </c>
      <c r="H249" s="20" t="str">
        <f>IFERROR(IF(MATCH(A249,'2017 Male Captures'!$A$3:$A$257, 0)&gt;0, "Yes", "No"), "No")</f>
        <v>Yes</v>
      </c>
    </row>
    <row r="250" spans="1:8" x14ac:dyDescent="0.35">
      <c r="A250" s="21">
        <v>900230000037395</v>
      </c>
      <c r="B250" s="21">
        <v>900164000358164</v>
      </c>
      <c r="C250" s="22">
        <v>43230.864374999997</v>
      </c>
      <c r="D250" s="21" t="s">
        <v>274</v>
      </c>
      <c r="E250" s="21" t="s">
        <v>274</v>
      </c>
      <c r="F250" s="21">
        <v>4.5333333333333332</v>
      </c>
      <c r="H250" s="20" t="str">
        <f>IFERROR(IF(MATCH(A250,'2017 Male Captures'!$A$3:$A$257, 0)&gt;0, "Yes", "No"), "No")</f>
        <v>Yes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19" sqref="C19"/>
    </sheetView>
  </sheetViews>
  <sheetFormatPr defaultRowHeight="14.5" x14ac:dyDescent="0.35"/>
  <cols>
    <col min="1" max="1" width="26.7265625" bestFit="1" customWidth="1"/>
    <col min="2" max="2" width="14.08984375" customWidth="1"/>
    <col min="3" max="3" width="12.54296875" bestFit="1" customWidth="1"/>
  </cols>
  <sheetData>
    <row r="1" spans="1:3" ht="42.5" thickBot="1" x14ac:dyDescent="0.4">
      <c r="A1" s="25" t="s">
        <v>278</v>
      </c>
      <c r="B1" s="18" t="s">
        <v>285</v>
      </c>
      <c r="C1" s="26" t="s">
        <v>284</v>
      </c>
    </row>
    <row r="2" spans="1:3" ht="15" thickTop="1" x14ac:dyDescent="0.35">
      <c r="A2" s="2">
        <v>255</v>
      </c>
      <c r="B2" s="28">
        <f>COUNTIF('2018 Male Captures'!H2:H250, "Yes")</f>
        <v>101</v>
      </c>
      <c r="C2" s="29">
        <v>249</v>
      </c>
    </row>
    <row r="3" spans="1:3" x14ac:dyDescent="0.35">
      <c r="A3" s="2"/>
      <c r="B3" s="2"/>
      <c r="C3" s="2"/>
    </row>
    <row r="4" spans="1:3" x14ac:dyDescent="0.35">
      <c r="A4" s="2"/>
      <c r="B4" s="2"/>
      <c r="C4" s="2"/>
    </row>
    <row r="5" spans="1:3" x14ac:dyDescent="0.35">
      <c r="A5" s="2" t="s">
        <v>279</v>
      </c>
      <c r="B5" s="2">
        <f>A2</f>
        <v>255</v>
      </c>
      <c r="C5" s="2"/>
    </row>
    <row r="6" spans="1:3" x14ac:dyDescent="0.35">
      <c r="A6" s="2" t="s">
        <v>280</v>
      </c>
      <c r="B6" s="2">
        <f>C2</f>
        <v>249</v>
      </c>
      <c r="C6" s="2"/>
    </row>
    <row r="7" spans="1:3" x14ac:dyDescent="0.35">
      <c r="A7" s="2" t="s">
        <v>281</v>
      </c>
      <c r="B7" s="2">
        <f>B2</f>
        <v>101</v>
      </c>
      <c r="C7" s="2"/>
    </row>
    <row r="8" spans="1:3" ht="15" thickBot="1" x14ac:dyDescent="0.4">
      <c r="A8" s="2"/>
      <c r="B8" s="2"/>
      <c r="C8" s="2"/>
    </row>
    <row r="9" spans="1:3" ht="15" thickBot="1" x14ac:dyDescent="0.4">
      <c r="A9" s="30" t="s">
        <v>282</v>
      </c>
      <c r="B9" s="31">
        <f>B5*B6/B7</f>
        <v>628.66336633663366</v>
      </c>
      <c r="C9" s="32" t="s">
        <v>283</v>
      </c>
    </row>
    <row r="12" spans="1:3" x14ac:dyDescent="0.35">
      <c r="A12" t="s">
        <v>287</v>
      </c>
      <c r="B12">
        <f>1-(B2/A2)</f>
        <v>0.60392156862745106</v>
      </c>
    </row>
    <row r="13" spans="1:3" x14ac:dyDescent="0.35">
      <c r="A13" t="s">
        <v>288</v>
      </c>
      <c r="B13">
        <f>((B2/C2)*(1-(B2/C2))/(C2-1))</f>
        <v>9.7214873225249761E-4</v>
      </c>
    </row>
    <row r="14" spans="1:3" x14ac:dyDescent="0.35">
      <c r="A14" t="s">
        <v>286</v>
      </c>
      <c r="B14">
        <f>SQRT(B12*B13)</f>
        <v>2.4230179267209648E-2</v>
      </c>
    </row>
    <row r="15" spans="1:3" x14ac:dyDescent="0.35">
      <c r="A15" t="s">
        <v>289</v>
      </c>
      <c r="B15">
        <f>1/(2*C2)</f>
        <v>2.008032128514056E-3</v>
      </c>
    </row>
    <row r="17" spans="1:2" x14ac:dyDescent="0.35">
      <c r="A17" t="s">
        <v>290</v>
      </c>
      <c r="B17">
        <f>B15+B14</f>
        <v>2.6238211395723705E-2</v>
      </c>
    </row>
    <row r="18" spans="1:2" x14ac:dyDescent="0.35">
      <c r="A18" t="s">
        <v>291</v>
      </c>
      <c r="B18">
        <f>(B2/C2) + (1.96*B17)</f>
        <v>0.45704938429545783</v>
      </c>
    </row>
    <row r="19" spans="1:2" x14ac:dyDescent="0.35">
      <c r="A19" t="s">
        <v>292</v>
      </c>
      <c r="B19">
        <f>(B2/C2)-(1.96*B17)</f>
        <v>0.35419559562422087</v>
      </c>
    </row>
    <row r="20" spans="1:2" ht="15" thickBot="1" x14ac:dyDescent="0.4"/>
    <row r="21" spans="1:2" x14ac:dyDescent="0.35">
      <c r="A21" s="33" t="s">
        <v>294</v>
      </c>
      <c r="B21" s="36">
        <f>A2/B18</f>
        <v>557.92658028209098</v>
      </c>
    </row>
    <row r="22" spans="1:2" x14ac:dyDescent="0.35">
      <c r="A22" s="35" t="s">
        <v>293</v>
      </c>
      <c r="B22" s="37">
        <f>B9</f>
        <v>628.66336633663366</v>
      </c>
    </row>
    <row r="23" spans="1:2" ht="15" thickBot="1" x14ac:dyDescent="0.4">
      <c r="A23" s="34" t="s">
        <v>295</v>
      </c>
      <c r="B23" s="38">
        <f>A2/B19</f>
        <v>719.94119393437882</v>
      </c>
    </row>
    <row r="25" spans="1:2" ht="15" thickBot="1" x14ac:dyDescent="0.4">
      <c r="A25" s="27"/>
    </row>
    <row r="26" spans="1:2" ht="15" thickBot="1" x14ac:dyDescent="0.4">
      <c r="A26" s="39" t="s">
        <v>296</v>
      </c>
      <c r="B26" s="40">
        <f>0.012*B9</f>
        <v>7.543960396039604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 Male Captures</vt:lpstr>
      <vt:lpstr>2018 Male Captures</vt:lpstr>
      <vt:lpstr>Calculations - Teacher Only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</cp:lastModifiedBy>
  <dcterms:created xsi:type="dcterms:W3CDTF">2018-07-28T15:39:33Z</dcterms:created>
  <dcterms:modified xsi:type="dcterms:W3CDTF">2018-07-28T18:09:13Z</dcterms:modified>
</cp:coreProperties>
</file>